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A4888E21-57CC-4189-A31B-DD7C1679F89B}" xr6:coauthVersionLast="47" xr6:coauthVersionMax="47" xr10:uidLastSave="{00000000-0000-0000-0000-000000000000}"/>
  <workbookProtection workbookAlgorithmName="SHA-512" workbookHashValue="0KuTqeOIk7L495WVa0p7ArSIInyXlTW/IEF2C6LkT/QIp/8cnDKwM9hvgzmiXwfMTtvj7Ya9Ne40GgdiURL7wA==" workbookSaltValue="UONBTtviCIGIcHCV9qfTNg==" workbookSpinCount="100000" lockStructure="1"/>
  <bookViews>
    <workbookView xWindow="-24690" yWindow="-343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O6" i="5"/>
  <c r="I10" i="4" s="1"/>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BB10" i="4"/>
  <c r="AT10" i="4"/>
  <c r="AL10" i="4"/>
  <c r="W10" i="4"/>
  <c r="P10" i="4"/>
  <c r="BB8" i="4"/>
  <c r="AT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<sst xmlns="http://schemas.openxmlformats.org/spreadsheetml/2006/main" count="228" uniqueCount="112">
  <si>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</si>
  <si>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</si>
  <si>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</si>
  <si>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</si>
  <si>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</si>
  <si>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</si>
  <si>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</si>
  <si>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</si>
  <si>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</si>
  <si>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</si>
  <si>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</si>
  <si>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</si>
  <si>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</si>
  <si>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</si>
  <si>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</si>
  <si>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</si>
  <si>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</si>
  <si>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</si>
  <si>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</si>
  <si>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</si>
  <si>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</si>
  <si>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</si>
  <si>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</si>
  <si>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</si>
  <si>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</si>
  <si>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</si>
  <si>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</si>
  <si>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</si>
  <si>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</si>
  <si>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</si>
  <si>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</si>
  <si>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</si>
  <si>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</si>
  <si>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</si>
  <si>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</si>
  <si>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</si>
  <si>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</si>
  <si>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</si>
  <si>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</si>
  <si>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</si>
  <si>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</si>
  <si>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</si>
  <si>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</si>
  <si>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</si>
  <si>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</si>
  <si>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</si>
  <si>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</si>
  <si>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</si>
  <si>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</si>
  <si>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</si>
  <si>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</si>
  <si>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</si>
  <si>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</si>
  <si>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</si>
  <si>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</si>
  <si>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</si>
  <si>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</si>
  <si>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</si>
  <si>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</si>
  <si>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</si>
  <si>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</si>
  <si>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</si>
  <si>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</si>
  <si>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</si>
  <si>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</si>
  <si>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</si>
  <si>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</si>
  <si>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</si>
  <si>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</si>
  <si>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</si>
  <si>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</si>
  <si>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</si>
  <si>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</si>
  <si>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</si>
  <si>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</si>
  <si>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</si>
  <si>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</si>
  <si>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</si>
  <si>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</si>
  <si>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</si>
  <si>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</si>
  <si>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</si>
  <si>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</si>
  <si>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</si>
  <si>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</si>
  <si>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</si>
  <si>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</si>
  <si>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</si>
  <si>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</si>
  <si>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</si>
  <si>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</si>
  <si>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</si>
  <si>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</si>
  <si>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柳井市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</si>
  <si>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</si>
  <si>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</si>
  <si>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</si>
  <si>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</si>
  <si>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</si>
  <si>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</si>
  <si>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</si>
  <si>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</si>
  <si>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</si>
  <si>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</si>
  <si>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</si>
  <si>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</si>
  <si>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</si>
  <si>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</si>
  <si>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</si>
  <si>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平成29年度に簡易水道事業のうち、水道事業と隣接する伊保庄、阿月、大畠の3地区を水道事業に統合し、令和2年度に離島である平郡地区の簡易水道事業と会計統合し、令和3年度に遊休資産を整理、令和4年度に経営審議会を開催し、令和5年12月検針分から料金改定を実施するなど、経営の効率化に取り組んできた。
　しかし、給水人口の減少や節水意識の高揚などにより水需要は減少しており、配水量と受水の責任水量との乖離は年々増大している。
　本事業体の経営努力だけでは限界があり、令和７年度から柳井地域広域水道企業団へ経営統合することとなった。統合後も高料金対策等の給水収益以外の収入確保や、さらなる広域化が必要である。</t>
    <phoneticPr fontId="4"/>
  </si>
  <si>
    <t>　経常収支比率は、給水収益が増加した一方で、繰入金の減少等により前年度比1.92ポイント減の102.02％となった。類似団体の平均値よりもやや低いものの、健全経営の水準とされる100％を上回っている。
　流動比率は、類似団体の平均値と比較しても上回っており、支払能力は問題ない。
　企業債残高対給水収益比率は、類似団体の平均値と比較すると若干高い。今後も、建設改良積立金を活用し、建設改良事業に対する企業債の借入比率の検討を行う。
　料金回収率は、前年度比1.85ポイント増の72.40％となった。事業に必要な費用を給水収益で賄えている状況とされる100％を、大きく下回っている状況が続いている。類似団体の平均値と比較しても低い。併せて、給水原価は、前年度比4.98ポイント増の351.30円となった。類似団体の平均値と比較すると大幅に高い。広島県境の弥栄ダムを水源とする柳井地域広域水道企業団から、責任水量制で全量受水しているため、高額な受水費が経費の半分近くを占めている。既に県内で最も高額な水道料金となっており、一般会計からの繰入れが重要となっている。
　施設利用率は、遊休資産の整理を令和3年度に行ったことにより大幅に上昇し、類似団体と比較しても上回っている。有収率は、1.48ポイント減の87.68%となったが、類似団体と比較しても上回っている状態にある。</t>
    <phoneticPr fontId="4"/>
  </si>
  <si>
    <t>　有形固定資産減価償却率及び管路経年化率は、類似団体より低くなっているが、前年度に比べて数値が増加しており、施設の老朽化が進んでいるのに対して、管路更新率は、0.72%に留まっている。老朽管更新計画に基づき、現在の経営状況を維持しつつ計画的な管路更新を引き続き継続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</si>
</sst>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0.89</c:v>
                </c:pt>
                <c:pt idx="1">
                  <c:v>0.75</c:v>
                </c:pt>
                <c:pt idx="2">
                  <c:v>0.9</c:v>
                </c:pt>
                <c:pt idx="3">
                  <c:v>0.76</c:v>
                </c:pt>
                <c:pt idx="4">
                  <c:v>0.72</c:v>
                </c:pt>
              </c:numCache>
            </c:numRef>
          </c:val>
          <c:extLst>
            <c:ext xmlns:c16="http://schemas.microsoft.com/office/drawing/2014/chart" uri="{C3380CC4-5D6E-409C-BE32-E72D297353CC}">
              <c16:uniqueId val="{00000000-7437-4353-8525-C089027DF5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437-4353-8525-C089027DF5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44.37</c:v>
                </c:pt>
                <c:pt idx="1">
                  <c:v>72.400000000000006</c:v>
                </c:pt>
                <c:pt idx="2">
                  <c:v>71.819999999999993</c:v>
                </c:pt>
                <c:pt idx="3">
                  <c:v>70.36</c:v>
                </c:pt>
                <c:pt idx="4">
                  <c:v>71.98</c:v>
                </c:pt>
              </c:numCache>
            </c:numRef>
          </c:val>
          <c:extLst>
            <c:ext xmlns:c16="http://schemas.microsoft.com/office/drawing/2014/chart" uri="{C3380CC4-5D6E-409C-BE32-E72D297353CC}">
              <c16:uniqueId val="{00000000-8FFC-42BE-98E4-6C292763BB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FFC-42BE-98E4-6C292763BB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87.21</c:v>
                </c:pt>
                <c:pt idx="1">
                  <c:v>87.96</c:v>
                </c:pt>
                <c:pt idx="2">
                  <c:v>88.11</c:v>
                </c:pt>
                <c:pt idx="3">
                  <c:v>89.16</c:v>
                </c:pt>
                <c:pt idx="4">
                  <c:v>87.68</c:v>
                </c:pt>
              </c:numCache>
            </c:numRef>
          </c:val>
          <c:extLst>
            <c:ext xmlns:c16="http://schemas.microsoft.com/office/drawing/2014/chart" uri="{C3380CC4-5D6E-409C-BE32-E72D297353CC}">
              <c16:uniqueId val="{00000000-7B42-4506-8FD4-62247F2824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7B42-4506-8FD4-62247F2824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105.51</c:v>
                </c:pt>
                <c:pt idx="1">
                  <c:v>104.24</c:v>
                </c:pt>
                <c:pt idx="2">
                  <c:v>108.58</c:v>
                </c:pt>
                <c:pt idx="3">
                  <c:v>103.94</c:v>
                </c:pt>
                <c:pt idx="4">
                  <c:v>102.02</c:v>
                </c:pt>
              </c:numCache>
            </c:numRef>
          </c:val>
          <c:extLst>
            <c:ext xmlns:c16="http://schemas.microsoft.com/office/drawing/2014/chart" uri="{C3380CC4-5D6E-409C-BE32-E72D297353CC}">
              <c16:uniqueId val="{00000000-AE62-428C-B449-62969FD6880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AE62-428C-B449-62969FD6880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40.25</c:v>
                </c:pt>
                <c:pt idx="1">
                  <c:v>42.81</c:v>
                </c:pt>
                <c:pt idx="2">
                  <c:v>44.16</c:v>
                </c:pt>
                <c:pt idx="3">
                  <c:v>45.59</c:v>
                </c:pt>
                <c:pt idx="4">
                  <c:v>46.53</c:v>
                </c:pt>
              </c:numCache>
            </c:numRef>
          </c:val>
          <c:extLst>
            <c:ext xmlns:c16="http://schemas.microsoft.com/office/drawing/2014/chart" uri="{C3380CC4-5D6E-409C-BE32-E72D297353CC}">
              <c16:uniqueId val="{00000000-A052-4365-94A6-70CC0FF7A0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A052-4365-94A6-70CC0FF7A0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15.24</c:v>
                </c:pt>
                <c:pt idx="1">
                  <c:v>16.28</c:v>
                </c:pt>
                <c:pt idx="2">
                  <c:v>16.63</c:v>
                </c:pt>
                <c:pt idx="3">
                  <c:v>19.989999999999998</c:v>
                </c:pt>
                <c:pt idx="4">
                  <c:v>22.23</c:v>
                </c:pt>
              </c:numCache>
            </c:numRef>
          </c:val>
          <c:extLst>
            <c:ext xmlns:c16="http://schemas.microsoft.com/office/drawing/2014/chart" uri="{C3380CC4-5D6E-409C-BE32-E72D297353CC}">
              <c16:uniqueId val="{00000000-8713-4286-90D7-58EA19784B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8713-4286-90D7-58EA19784B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79.45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DF2-448E-8050-91C6E01244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DF2-448E-8050-91C6E01244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474.2</c:v>
                </c:pt>
                <c:pt idx="1">
                  <c:v>462.29</c:v>
                </c:pt>
                <c:pt idx="2">
                  <c:v>491.75</c:v>
                </c:pt>
                <c:pt idx="3">
                  <c:v>480.32</c:v>
                </c:pt>
                <c:pt idx="4">
                  <c:v>484.97</c:v>
                </c:pt>
              </c:numCache>
            </c:numRef>
          </c:val>
          <c:extLst>
            <c:ext xmlns:c16="http://schemas.microsoft.com/office/drawing/2014/chart" uri="{C3380CC4-5D6E-409C-BE32-E72D297353CC}">
              <c16:uniqueId val="{00000000-F206-4E9D-9B30-AF97E4D199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F206-4E9D-9B30-AF97E4D199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500.42</c:v>
                </c:pt>
                <c:pt idx="1">
                  <c:v>495.3</c:v>
                </c:pt>
                <c:pt idx="2">
                  <c:v>492.91</c:v>
                </c:pt>
                <c:pt idx="3">
                  <c:v>478.61</c:v>
                </c:pt>
                <c:pt idx="4">
                  <c:v>461.93</c:v>
                </c:pt>
              </c:numCache>
            </c:numRef>
          </c:val>
          <c:extLst>
            <c:ext xmlns:c16="http://schemas.microsoft.com/office/drawing/2014/chart" uri="{C3380CC4-5D6E-409C-BE32-E72D297353CC}">
              <c16:uniqueId val="{00000000-1011-4555-8E98-63744F1010C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011-4555-8E98-63744F1010C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69.819999999999993</c:v>
                </c:pt>
                <c:pt idx="1">
                  <c:v>69.56</c:v>
                </c:pt>
                <c:pt idx="2">
                  <c:v>71.13</c:v>
                </c:pt>
                <c:pt idx="3">
                  <c:v>70.55</c:v>
                </c:pt>
                <c:pt idx="4">
                  <c:v>72.400000000000006</c:v>
                </c:pt>
              </c:numCache>
            </c:numRef>
          </c:val>
          <c:extLst>
            <c:ext xmlns:c16="http://schemas.microsoft.com/office/drawing/2014/chart" uri="{C3380CC4-5D6E-409C-BE32-E72D297353CC}">
              <c16:uniqueId val="{00000000-10D3-46D2-8D02-5A8651FDE5D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10D3-46D2-8D02-5A8651FDE5D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340.5</c:v>
                </c:pt>
                <c:pt idx="1">
                  <c:v>342.72</c:v>
                </c:pt>
                <c:pt idx="2">
                  <c:v>335.87</c:v>
                </c:pt>
                <c:pt idx="3">
                  <c:v>346.32</c:v>
                </c:pt>
                <c:pt idx="4">
                  <c:v>351.3</c:v>
                </c:pt>
              </c:numCache>
            </c:numRef>
          </c:val>
          <c:extLst>
            <c:ext xmlns:c16="http://schemas.microsoft.com/office/drawing/2014/chart" uri="{C3380CC4-5D6E-409C-BE32-E72D297353CC}">
              <c16:uniqueId val="{00000000-6D66-4D63-BBB9-4B655B1B67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D66-4D63-BBB9-4B655B1B67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37" zoomScaleNormal="100" workbookViewId="0">
      <selection activeCell="CN20" sqref="CN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柳井市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29233</v>
      </c>
      <c r="AM8" s="44"/>
      <c r="AN8" s="44"/>
      <c r="AO8" s="44"/>
      <c r="AP8" s="44"/>
      <c r="AQ8" s="44"/>
      <c r="AR8" s="44"/>
      <c r="AS8" s="44"/>
      <c r="AT8" s="45">
        <f>データ!$S$6</f>
        <v>140.03</v>
      </c>
      <c r="AU8" s="46"/>
      <c r="AV8" s="46"/>
      <c r="AW8" s="46"/>
      <c r="AX8" s="46"/>
      <c r="AY8" s="46"/>
      <c r="AZ8" s="46"/>
      <c r="BA8" s="46"/>
      <c r="BB8" s="47">
        <f>データ!$T$6</f>
        <v>208.76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44.8</v>
      </c>
      <c r="J10" s="46"/>
      <c r="K10" s="46"/>
      <c r="L10" s="46"/>
      <c r="M10" s="46"/>
      <c r="N10" s="46"/>
      <c r="O10" s="80"/>
      <c r="P10" s="47">
        <f>データ!$P$6</f>
        <v>77.959999999999994</v>
      </c>
      <c r="Q10" s="47"/>
      <c r="R10" s="47"/>
      <c r="S10" s="47"/>
      <c r="T10" s="47"/>
      <c r="U10" s="47"/>
      <c r="V10" s="47"/>
      <c r="W10" s="44">
        <f>データ!$Q$6</f>
        <v>5137</v>
      </c>
      <c r="X10" s="44"/>
      <c r="Y10" s="44"/>
      <c r="Z10" s="44"/>
      <c r="AA10" s="44"/>
      <c r="AB10" s="44"/>
      <c r="AC10" s="44"/>
      <c r="AD10" s="2"/>
      <c r="AE10" s="2"/>
      <c r="AF10" s="2"/>
      <c r="AG10" s="2"/>
      <c r="AH10" s="2"/>
      <c r="AI10" s="2"/>
      <c r="AJ10" s="2"/>
      <c r="AK10" s="2"/>
      <c r="AL10" s="44">
        <f>データ!$U$6</f>
        <v>22590</v>
      </c>
      <c r="AM10" s="44"/>
      <c r="AN10" s="44"/>
      <c r="AO10" s="44"/>
      <c r="AP10" s="44"/>
      <c r="AQ10" s="44"/>
      <c r="AR10" s="44"/>
      <c r="AS10" s="44"/>
      <c r="AT10" s="45">
        <f>データ!$V$6</f>
        <v>19.12</v>
      </c>
      <c r="AU10" s="46"/>
      <c r="AV10" s="46"/>
      <c r="AW10" s="46"/>
      <c r="AX10" s="46"/>
      <c r="AY10" s="46"/>
      <c r="AZ10" s="46"/>
      <c r="BA10" s="46"/>
      <c r="BB10" s="47">
        <f>データ!$W$6</f>
        <v>1181.49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3IWktpN9WWGgwL+1Ah02lVUn19aggpx2AMJSaG1hMFGtjiwJvkz2dcc1wairgmuuQMlU8DF2xCyaorUkw7jLA==" saltValue="huM3M4SIlyxa9jmMvoj0T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352128</v>
      </c>
      <c r="D6" s="20">
        <f t="shared" si="3"/>
        <v>46</v>
      </c>
      <c r="E6" s="20">
        <f t="shared" si="3"/>
        <v>1</v>
      </c>
      <c r="F6" s="20">
        <f t="shared" si="3"/>
        <v>0</v>
      </c>
      <c r="G6" s="20">
        <f t="shared" si="3"/>
        <v>1</v>
      </c>
      <c r="H6" s="20" t="str">
        <f t="shared" si="3"/>
        <v>山口県　柳井市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44.8</v>
      </c>
      <c r="P6" s="21">
        <f t="shared" si="3"/>
        <v>77.959999999999994</v>
      </c>
      <c r="Q6" s="21">
        <f t="shared" si="3"/>
        <v>5137</v>
      </c>
      <c r="R6" s="21">
        <f t="shared" si="3"/>
        <v>29233</v>
      </c>
      <c r="S6" s="21">
        <f t="shared" si="3"/>
        <v>140.03</v>
      </c>
      <c r="T6" s="21">
        <f t="shared" si="3"/>
        <v>208.76</v>
      </c>
      <c r="U6" s="21">
        <f t="shared" si="3"/>
        <v>22590</v>
      </c>
      <c r="V6" s="21">
        <f t="shared" si="3"/>
        <v>19.12</v>
      </c>
      <c r="W6" s="21">
        <f t="shared" si="3"/>
        <v>1181.49</v>
      </c>
      <c r="X6" s="22">
        <f>IF(X7="",NA(),X7)</f>
        <v>105.51</v>
      </c>
      <c r="Y6" s="22">
        <f t="shared" ref="Y6:AG6" si="4">IF(Y7="",NA(),Y7)</f>
        <v>104.24</v>
      </c>
      <c r="Z6" s="22">
        <f t="shared" si="4"/>
        <v>108.58</v>
      </c>
      <c r="AA6" s="22">
        <f t="shared" si="4"/>
        <v>103.94</v>
      </c>
      <c r="AB6" s="22">
        <f t="shared" si="4"/>
        <v>102.02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2">
        <f t="shared" ref="AJ6:AR6" si="5">IF(AJ7="",NA(),AJ7)</f>
        <v>79.45</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474.2</v>
      </c>
      <c r="AU6" s="22">
        <f t="shared" ref="AU6:BC6" si="6">IF(AU7="",NA(),AU7)</f>
        <v>462.29</v>
      </c>
      <c r="AV6" s="22">
        <f t="shared" si="6"/>
        <v>491.75</v>
      </c>
      <c r="AW6" s="22">
        <f t="shared" si="6"/>
        <v>480.32</v>
      </c>
      <c r="AX6" s="22">
        <f t="shared" si="6"/>
        <v>484.97</v>
      </c>
      <c r="AY6" s="22">
        <f t="shared" si="6"/>
        <v>367.55</v>
      </c>
      <c r="AZ6" s="22">
        <f t="shared" si="6"/>
        <v>378.56</v>
      </c>
      <c r="BA6" s="22">
        <f t="shared" si="6"/>
        <v>364.46</v>
      </c>
      <c r="BB6" s="22">
        <f t="shared" si="6"/>
        <v>338.89</v>
      </c>
      <c r="BC6" s="22">
        <f t="shared" si="6"/>
        <v>352.34</v>
      </c>
      <c r="BD6" s="21" t="str">
        <f>IF(BD7="","",IF(BD7="-","【-】","【"&amp;SUBSTITUTE(TEXT(BD7,"#,##0.00"),"-","△")&amp;"】"))</f>
        <v>【239.69】</v>
      </c>
      <c r="BE6" s="22">
        <f>IF(BE7="",NA(),BE7)</f>
        <v>500.42</v>
      </c>
      <c r="BF6" s="22">
        <f t="shared" ref="BF6:BN6" si="7">IF(BF7="",NA(),BF7)</f>
        <v>495.3</v>
      </c>
      <c r="BG6" s="22">
        <f t="shared" si="7"/>
        <v>492.91</v>
      </c>
      <c r="BH6" s="22">
        <f t="shared" si="7"/>
        <v>478.61</v>
      </c>
      <c r="BI6" s="22">
        <f t="shared" si="7"/>
        <v>461.93</v>
      </c>
      <c r="BJ6" s="22">
        <f t="shared" si="7"/>
        <v>418.68</v>
      </c>
      <c r="BK6" s="22">
        <f t="shared" si="7"/>
        <v>395.68</v>
      </c>
      <c r="BL6" s="22">
        <f t="shared" si="7"/>
        <v>403.72</v>
      </c>
      <c r="BM6" s="22">
        <f t="shared" si="7"/>
        <v>400.21</v>
      </c>
      <c r="BN6" s="22">
        <f t="shared" si="7"/>
        <v>391.13</v>
      </c>
      <c r="BO6" s="21" t="str">
        <f>IF(BO7="","",IF(BO7="-","【-】","【"&amp;SUBSTITUTE(TEXT(BO7,"#,##0.00"),"-","△")&amp;"】"))</f>
        <v>【264.86】</v>
      </c>
      <c r="BP6" s="22">
        <f>IF(BP7="",NA(),BP7)</f>
        <v>69.819999999999993</v>
      </c>
      <c r="BQ6" s="22">
        <f t="shared" ref="BQ6:BY6" si="8">IF(BQ7="",NA(),BQ7)</f>
        <v>69.56</v>
      </c>
      <c r="BR6" s="22">
        <f t="shared" si="8"/>
        <v>71.13</v>
      </c>
      <c r="BS6" s="22">
        <f t="shared" si="8"/>
        <v>70.55</v>
      </c>
      <c r="BT6" s="22">
        <f t="shared" si="8"/>
        <v>72.400000000000006</v>
      </c>
      <c r="BU6" s="22">
        <f t="shared" si="8"/>
        <v>94.78</v>
      </c>
      <c r="BV6" s="22">
        <f t="shared" si="8"/>
        <v>97.59</v>
      </c>
      <c r="BW6" s="22">
        <f t="shared" si="8"/>
        <v>92.17</v>
      </c>
      <c r="BX6" s="22">
        <f t="shared" si="8"/>
        <v>92.83</v>
      </c>
      <c r="BY6" s="22">
        <f t="shared" si="8"/>
        <v>92.16</v>
      </c>
      <c r="BZ6" s="21" t="str">
        <f>IF(BZ7="","",IF(BZ7="-","【-】","【"&amp;SUBSTITUTE(TEXT(BZ7,"#,##0.00"),"-","△")&amp;"】"))</f>
        <v>【97.59】</v>
      </c>
      <c r="CA6" s="22">
        <f>IF(CA7="",NA(),CA7)</f>
        <v>340.5</v>
      </c>
      <c r="CB6" s="22">
        <f t="shared" ref="CB6:CJ6" si="9">IF(CB7="",NA(),CB7)</f>
        <v>342.72</v>
      </c>
      <c r="CC6" s="22">
        <f t="shared" si="9"/>
        <v>335.87</v>
      </c>
      <c r="CD6" s="22">
        <f t="shared" si="9"/>
        <v>346.32</v>
      </c>
      <c r="CE6" s="22">
        <f t="shared" si="9"/>
        <v>351.3</v>
      </c>
      <c r="CF6" s="22">
        <f t="shared" si="9"/>
        <v>181.3</v>
      </c>
      <c r="CG6" s="22">
        <f t="shared" si="9"/>
        <v>181.71</v>
      </c>
      <c r="CH6" s="22">
        <f t="shared" si="9"/>
        <v>188.51</v>
      </c>
      <c r="CI6" s="22">
        <f t="shared" si="9"/>
        <v>189.43</v>
      </c>
      <c r="CJ6" s="22">
        <f t="shared" si="9"/>
        <v>196.75</v>
      </c>
      <c r="CK6" s="21" t="str">
        <f>IF(CK7="","",IF(CK7="-","【-】","【"&amp;SUBSTITUTE(TEXT(CK7,"#,##0.00"),"-","△")&amp;"】"))</f>
        <v>【181.66】</v>
      </c>
      <c r="CL6" s="22">
        <f>IF(CL7="",NA(),CL7)</f>
        <v>44.37</v>
      </c>
      <c r="CM6" s="22">
        <f t="shared" ref="CM6:CU6" si="10">IF(CM7="",NA(),CM7)</f>
        <v>72.400000000000006</v>
      </c>
      <c r="CN6" s="22">
        <f t="shared" si="10"/>
        <v>71.819999999999993</v>
      </c>
      <c r="CO6" s="22">
        <f t="shared" si="10"/>
        <v>70.36</v>
      </c>
      <c r="CP6" s="22">
        <f t="shared" si="10"/>
        <v>71.98</v>
      </c>
      <c r="CQ6" s="22">
        <f t="shared" si="10"/>
        <v>55.89</v>
      </c>
      <c r="CR6" s="22">
        <f t="shared" si="10"/>
        <v>55.72</v>
      </c>
      <c r="CS6" s="22">
        <f t="shared" si="10"/>
        <v>55.31</v>
      </c>
      <c r="CT6" s="22">
        <f t="shared" si="10"/>
        <v>55.14</v>
      </c>
      <c r="CU6" s="22">
        <f t="shared" si="10"/>
        <v>54.99</v>
      </c>
      <c r="CV6" s="21" t="str">
        <f>IF(CV7="","",IF(CV7="-","【-】","【"&amp;SUBSTITUTE(TEXT(CV7,"#,##0.00"),"-","△")&amp;"】"))</f>
        <v>【60.21】</v>
      </c>
      <c r="CW6" s="22">
        <f>IF(CW7="",NA(),CW7)</f>
        <v>87.21</v>
      </c>
      <c r="CX6" s="22">
        <f t="shared" ref="CX6:DF6" si="11">IF(CX7="",NA(),CX7)</f>
        <v>87.96</v>
      </c>
      <c r="CY6" s="22">
        <f t="shared" si="11"/>
        <v>88.11</v>
      </c>
      <c r="CZ6" s="22">
        <f t="shared" si="11"/>
        <v>89.16</v>
      </c>
      <c r="DA6" s="22">
        <f t="shared" si="11"/>
        <v>87.68</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40.25</v>
      </c>
      <c r="DI6" s="22">
        <f t="shared" ref="DI6:DQ6" si="12">IF(DI7="",NA(),DI7)</f>
        <v>42.81</v>
      </c>
      <c r="DJ6" s="22">
        <f t="shared" si="12"/>
        <v>44.16</v>
      </c>
      <c r="DK6" s="22">
        <f t="shared" si="12"/>
        <v>45.59</v>
      </c>
      <c r="DL6" s="22">
        <f t="shared" si="12"/>
        <v>46.53</v>
      </c>
      <c r="DM6" s="22">
        <f t="shared" si="12"/>
        <v>50.63</v>
      </c>
      <c r="DN6" s="22">
        <f t="shared" si="12"/>
        <v>51.29</v>
      </c>
      <c r="DO6" s="22">
        <f t="shared" si="12"/>
        <v>52.2</v>
      </c>
      <c r="DP6" s="22">
        <f t="shared" si="12"/>
        <v>52.7</v>
      </c>
      <c r="DQ6" s="22">
        <f t="shared" si="12"/>
        <v>53.48</v>
      </c>
      <c r="DR6" s="21" t="str">
        <f>IF(DR7="","",IF(DR7="-","【-】","【"&amp;SUBSTITUTE(TEXT(DR7,"#,##0.00"),"-","△")&amp;"】"))</f>
        <v>【52.41】</v>
      </c>
      <c r="DS6" s="22">
        <f>IF(DS7="",NA(),DS7)</f>
        <v>15.24</v>
      </c>
      <c r="DT6" s="22">
        <f t="shared" ref="DT6:EB6" si="13">IF(DT7="",NA(),DT7)</f>
        <v>16.28</v>
      </c>
      <c r="DU6" s="22">
        <f t="shared" si="13"/>
        <v>16.63</v>
      </c>
      <c r="DV6" s="22">
        <f t="shared" si="13"/>
        <v>19.989999999999998</v>
      </c>
      <c r="DW6" s="22">
        <f t="shared" si="13"/>
        <v>22.23</v>
      </c>
      <c r="DX6" s="22">
        <f t="shared" si="13"/>
        <v>18.28</v>
      </c>
      <c r="DY6" s="22">
        <f t="shared" si="13"/>
        <v>19.61</v>
      </c>
      <c r="DZ6" s="22">
        <f t="shared" si="13"/>
        <v>20.73</v>
      </c>
      <c r="EA6" s="22">
        <f t="shared" si="13"/>
        <v>22.86</v>
      </c>
      <c r="EB6" s="22">
        <f t="shared" si="13"/>
        <v>24.31</v>
      </c>
      <c r="EC6" s="21" t="str">
        <f>IF(EC7="","",IF(EC7="-","【-】","【"&amp;SUBSTITUTE(TEXT(EC7,"#,##0.00"),"-","△")&amp;"】"))</f>
        <v>【26.78】</v>
      </c>
      <c r="ED6" s="22">
        <f>IF(ED7="",NA(),ED7)</f>
        <v>0.89</v>
      </c>
      <c r="EE6" s="22">
        <f t="shared" ref="EE6:EM6" si="14">IF(EE7="",NA(),EE7)</f>
        <v>0.75</v>
      </c>
      <c r="EF6" s="22">
        <f t="shared" si="14"/>
        <v>0.9</v>
      </c>
      <c r="EG6" s="22">
        <f t="shared" si="14"/>
        <v>0.76</v>
      </c>
      <c r="EH6" s="22">
        <f t="shared" si="14"/>
        <v>0.72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352128</v>
      </c>
      <c r="D7" s="24">
        <v>46</v>
      </c>
      <c r="E7" s="24">
        <v>1</v>
      </c>
      <c r="F7" s="24">
        <v>0</v>
      </c>
      <c r="G7" s="24">
        <v>1</v>
      </c>
      <c r="H7" s="24" t="s">
        <v>93</v>
      </c>
      <c r="I7" s="24" t="s">
        <v>94</v>
      </c>
      <c r="J7" s="24" t="s">
        <v>95</v>
      </c>
      <c r="K7" s="24" t="s">
        <v>96</v>
      </c>
      <c r="L7" s="24" t="s">
        <v>97</v>
      </c>
      <c r="M7" s="24" t="s">
        <v>98</v>
      </c>
      <c r="N7" s="25" t="s">
        <v>99</v>
      </c>
      <c r="O7" s="25">
        <v>44.8</v>
      </c>
      <c r="P7" s="25">
        <v>77.959999999999994</v>
      </c>
      <c r="Q7" s="25">
        <v>5137</v>
      </c>
      <c r="R7" s="25">
        <v>29233</v>
      </c>
      <c r="S7" s="25">
        <v>140.03</v>
      </c>
      <c r="T7" s="25">
        <v>208.76</v>
      </c>
      <c r="U7" s="25">
        <v>22590</v>
      </c>
      <c r="V7" s="25">
        <v>19.12</v>
      </c>
      <c r="W7" s="25">
        <v>1181.49</v>
      </c>
      <c r="X7" s="25">
        <v>105.51</v>
      </c>
      <c r="Y7" s="25">
        <v>104.24</v>
      </c>
      <c r="Z7" s="25">
        <v>108.58</v>
      </c>
      <c r="AA7" s="25">
        <v>103.94</v>
      </c>
      <c r="AB7" s="25">
        <v>102.02</v>
      </c>
      <c r="AC7" s="25">
        <v>108.35</v>
      </c>
      <c r="AD7" s="25">
        <v>108.84</v>
      </c>
      <c r="AE7" s="25">
        <v>105.92</v>
      </c>
      <c r="AF7" s="25">
        <v>106.01</v>
      </c>
      <c r="AG7" s="25">
        <v>103.74</v>
      </c>
      <c r="AH7" s="25">
        <v>107.26</v>
      </c>
      <c r="AI7" s="25">
        <v>0</v>
      </c>
      <c r="AJ7" s="25">
        <v>79.45</v>
      </c>
      <c r="AK7" s="25">
        <v>0</v>
      </c>
      <c r="AL7" s="25">
        <v>0</v>
      </c>
      <c r="AM7" s="25">
        <v>0</v>
      </c>
      <c r="AN7" s="25">
        <v>3.98</v>
      </c>
      <c r="AO7" s="25">
        <v>6.02</v>
      </c>
      <c r="AP7" s="25">
        <v>7.78</v>
      </c>
      <c r="AQ7" s="25">
        <v>9.59</v>
      </c>
      <c r="AR7" s="25">
        <v>11.55</v>
      </c>
      <c r="AS7" s="25">
        <v>1.61</v>
      </c>
      <c r="AT7" s="25">
        <v>474.2</v>
      </c>
      <c r="AU7" s="25">
        <v>462.29</v>
      </c>
      <c r="AV7" s="25">
        <v>491.75</v>
      </c>
      <c r="AW7" s="25">
        <v>480.32</v>
      </c>
      <c r="AX7" s="25">
        <v>484.97</v>
      </c>
      <c r="AY7" s="25">
        <v>367.55</v>
      </c>
      <c r="AZ7" s="25">
        <v>378.56</v>
      </c>
      <c r="BA7" s="25">
        <v>364.46</v>
      </c>
      <c r="BB7" s="25">
        <v>338.89</v>
      </c>
      <c r="BC7" s="25">
        <v>352.34</v>
      </c>
      <c r="BD7" s="25">
        <v>239.69</v>
      </c>
      <c r="BE7" s="25">
        <v>500.42</v>
      </c>
      <c r="BF7" s="25">
        <v>495.3</v>
      </c>
      <c r="BG7" s="25">
        <v>492.91</v>
      </c>
      <c r="BH7" s="25">
        <v>478.61</v>
      </c>
      <c r="BI7" s="25">
        <v>461.93</v>
      </c>
      <c r="BJ7" s="25">
        <v>418.68</v>
      </c>
      <c r="BK7" s="25">
        <v>395.68</v>
      </c>
      <c r="BL7" s="25">
        <v>403.72</v>
      </c>
      <c r="BM7" s="25">
        <v>400.21</v>
      </c>
      <c r="BN7" s="25">
        <v>391.13</v>
      </c>
      <c r="BO7" s="25">
        <v>264.86</v>
      </c>
      <c r="BP7" s="25">
        <v>69.819999999999993</v>
      </c>
      <c r="BQ7" s="25">
        <v>69.56</v>
      </c>
      <c r="BR7" s="25">
        <v>71.13</v>
      </c>
      <c r="BS7" s="25">
        <v>70.55</v>
      </c>
      <c r="BT7" s="25">
        <v>72.400000000000006</v>
      </c>
      <c r="BU7" s="25">
        <v>94.78</v>
      </c>
      <c r="BV7" s="25">
        <v>97.59</v>
      </c>
      <c r="BW7" s="25">
        <v>92.17</v>
      </c>
      <c r="BX7" s="25">
        <v>92.83</v>
      </c>
      <c r="BY7" s="25">
        <v>92.16</v>
      </c>
      <c r="BZ7" s="25">
        <v>97.59</v>
      </c>
      <c r="CA7" s="25">
        <v>340.5</v>
      </c>
      <c r="CB7" s="25">
        <v>342.72</v>
      </c>
      <c r="CC7" s="25">
        <v>335.87</v>
      </c>
      <c r="CD7" s="25">
        <v>346.32</v>
      </c>
      <c r="CE7" s="25">
        <v>351.3</v>
      </c>
      <c r="CF7" s="25">
        <v>181.3</v>
      </c>
      <c r="CG7" s="25">
        <v>181.71</v>
      </c>
      <c r="CH7" s="25">
        <v>188.51</v>
      </c>
      <c r="CI7" s="25">
        <v>189.43</v>
      </c>
      <c r="CJ7" s="25">
        <v>196.75</v>
      </c>
      <c r="CK7" s="25">
        <v>181.66</v>
      </c>
      <c r="CL7" s="25">
        <v>44.37</v>
      </c>
      <c r="CM7" s="25">
        <v>72.400000000000006</v>
      </c>
      <c r="CN7" s="25">
        <v>71.819999999999993</v>
      </c>
      <c r="CO7" s="25">
        <v>70.36</v>
      </c>
      <c r="CP7" s="25">
        <v>71.98</v>
      </c>
      <c r="CQ7" s="25">
        <v>55.89</v>
      </c>
      <c r="CR7" s="25">
        <v>55.72</v>
      </c>
      <c r="CS7" s="25">
        <v>55.31</v>
      </c>
      <c r="CT7" s="25">
        <v>55.14</v>
      </c>
      <c r="CU7" s="25">
        <v>54.99</v>
      </c>
      <c r="CV7" s="25">
        <v>60.21</v>
      </c>
      <c r="CW7" s="25">
        <v>87.21</v>
      </c>
      <c r="CX7" s="25">
        <v>87.96</v>
      </c>
      <c r="CY7" s="25">
        <v>88.11</v>
      </c>
      <c r="CZ7" s="25">
        <v>89.16</v>
      </c>
      <c r="DA7" s="25">
        <v>87.68</v>
      </c>
      <c r="DB7" s="25">
        <v>81.27</v>
      </c>
      <c r="DC7" s="25">
        <v>81.260000000000005</v>
      </c>
      <c r="DD7" s="25">
        <v>80.36</v>
      </c>
      <c r="DE7" s="25">
        <v>80.13</v>
      </c>
      <c r="DF7" s="25">
        <v>79.34</v>
      </c>
      <c r="DG7" s="25">
        <v>89.21</v>
      </c>
      <c r="DH7" s="25">
        <v>40.25</v>
      </c>
      <c r="DI7" s="25">
        <v>42.81</v>
      </c>
      <c r="DJ7" s="25">
        <v>44.16</v>
      </c>
      <c r="DK7" s="25">
        <v>45.59</v>
      </c>
      <c r="DL7" s="25">
        <v>46.53</v>
      </c>
      <c r="DM7" s="25">
        <v>50.63</v>
      </c>
      <c r="DN7" s="25">
        <v>51.29</v>
      </c>
      <c r="DO7" s="25">
        <v>52.2</v>
      </c>
      <c r="DP7" s="25">
        <v>52.7</v>
      </c>
      <c r="DQ7" s="25">
        <v>53.48</v>
      </c>
      <c r="DR7" s="25">
        <v>52.41</v>
      </c>
      <c r="DS7" s="25">
        <v>15.24</v>
      </c>
      <c r="DT7" s="25">
        <v>16.28</v>
      </c>
      <c r="DU7" s="25">
        <v>16.63</v>
      </c>
      <c r="DV7" s="25">
        <v>19.989999999999998</v>
      </c>
      <c r="DW7" s="25">
        <v>22.23</v>
      </c>
      <c r="DX7" s="25">
        <v>18.28</v>
      </c>
      <c r="DY7" s="25">
        <v>19.61</v>
      </c>
      <c r="DZ7" s="25">
        <v>20.73</v>
      </c>
      <c r="EA7" s="25">
        <v>22.86</v>
      </c>
      <c r="EB7" s="25">
        <v>24.31</v>
      </c>
      <c r="EC7" s="25">
        <v>26.78</v>
      </c>
      <c r="ED7" s="25">
        <v>0.89</v>
      </c>
      <c r="EE7" s="25">
        <v>0.75</v>
      </c>
      <c r="EF7" s="25">
        <v>0.9</v>
      </c>
      <c r="EG7" s="25">
        <v>0.76</v>
      </c>
      <c r="EH7" s="25">
        <v>0.72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2026-01-21T06:40:15Z</cp:lastPrinted>
  <dcterms:created xsi:type="dcterms:W3CDTF">2025-12-12T09:22:00Z</dcterms:created>
  <dcterms:modified xsi:type="dcterms:W3CDTF">2026-02-17T00:51:08Z</dcterms:modified>
  <cp:category/>
</cp:coreProperties>
</file>