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17.41.28\share\04 地方債・公営企業班\12 経営比較分析表\R07経営比較分析\999 最終版\04 下水道事業\01 法適用\"/>
    </mc:Choice>
  </mc:AlternateContent>
  <xr:revisionPtr revIDLastSave="0" documentId="13_ncr:1_{5CDBFD57-D0A6-4BB1-9171-E31657CB64C6}" xr6:coauthVersionLast="47" xr6:coauthVersionMax="47" xr10:uidLastSave="{00000000-0000-0000-0000-000000000000}"/>
  <workbookProtection workbookAlgorithmName="SHA-512" workbookHashValue="MgBj+DLnYSfQiS/tR27ZYX2vUpxOaEjfwmLC0JF8x+x0k5bwdUmz3KOJ6C+Btt92W+ym9kWnnFqDeT2+Ys1Tmg==" workbookSaltValue="CE+m4pj9TuFcopkVfBQmUw==" workbookSpinCount="100000" lockStructure="1"/>
  <bookViews>
    <workbookView xWindow="-25725" yWindow="-4470" windowWidth="20730" windowHeight="1104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K85" i="4"/>
  <c r="J85" i="4"/>
  <c r="I85" i="4"/>
  <c r="E85" i="4"/>
  <c r="AT10" i="4"/>
  <c r="AL10" i="4"/>
  <c r="I10" i="4"/>
  <c r="AL8" i="4"/>
  <c r="P8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<sst xmlns="http://schemas.openxmlformats.org/spreadsheetml/2006/main" count="231" uniqueCount="116">
  <si>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</si>
  <si>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</si>
  <si>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</si>
  <si>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</si>
  <si>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</si>
  <si>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</si>
  <si>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</si>
  <si>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</si>
  <si>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</si>
  <si>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</si>
  <si>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</si>
  <si>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</si>
  <si>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</si>
  <si>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</si>
  <si>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</si>
  <si>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</si>
  <si>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</si>
  <si>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</si>
  <si>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</si>
  <si>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</si>
  <si>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</si>
  <si>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</si>
  <si>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</si>
  <si>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</si>
  <si>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</si>
  <si>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</si>
  <si>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</si>
  <si>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</si>
  <si>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</si>
  <si>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</si>
  <si>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</si>
  <si>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</si>
  <si>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</si>
  <si>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</si>
  <si>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</si>
  <si>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</si>
  <si>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</si>
  <si>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</si>
  <si>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</si>
  <si>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</si>
  <si>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</si>
  <si>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</si>
  <si>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</si>
  <si>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</si>
  <si>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</si>
  <si>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</si>
  <si>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</si>
  <si>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</si>
  <si>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</si>
  <si>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</si>
  <si>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</si>
  <si>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</si>
  <si>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</si>
  <si>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</si>
  <si>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</si>
  <si>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</si>
  <si>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</si>
  <si>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</si>
  <si>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</si>
  <si>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</si>
  <si>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</si>
  <si>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</si>
  <si>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</si>
  <si>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</si>
  <si>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</si>
  <si>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</si>
  <si>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</si>
  <si>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</si>
  <si>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</si>
  <si>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</si>
  <si>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</si>
  <si>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</si>
  <si>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</si>
  <si>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</si>
  <si>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</si>
  <si>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</si>
  <si>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</si>
  <si>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</si>
  <si>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</si>
  <si>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</si>
  <si>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</si>
  <si>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</si>
  <si>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</si>
  <si>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</si>
  <si>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</si>
  <si>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</si>
  <si>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</si>
  <si>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</si>
  <si>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</si>
  <si>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</si>
  <si>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</si>
  <si>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</si>
  <si>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</si>
  <si>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</si>
  <si>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</si>
  <si>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</si>
  <si>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山口県　萩市</t>
  </si>
  <si>
    <t>法適用</t>
  </si>
  <si>
    <t>下水道事業</t>
  </si>
  <si>
    <t>公共下水道</t>
  </si>
  <si>
    <t>Cc1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</si>
  <si>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</si>
  <si>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</si>
  <si>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</si>
  <si>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</si>
  <si>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</si>
  <si>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</si>
  <si>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</si>
  <si>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</si>
  <si>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</si>
  <si>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</si>
  <si>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</si>
  <si>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</si>
  <si>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本市の公共下水道事業の経営状況は、汚水処理に要する費用を使用料収入で賄えておらず、一般会計からの繰入金で収益的収支を均衡させている状況である。
今後は、老朽化施設等の改築更新事業に多額の経費が必要となる一方で、人口減少等により使用料収入の減少が見込まれる。このことから、将来にわたって安定した下水道サービスを提供するため、更なる経費の削減に努めるとともに適正な使用料水準を設定し、最終的に一般会計からの基準外繰入金に依存することなく、経費回収率100％を確保し、収益的収支の均衡を図る必要がある。なお、本市の汚水処理は、公共下水道事業、特定環境保全公共下水道事業、農業集落排水事業、漁業集落排水事業、林業集落排水事業、特定地域生活排水事業及び個別排水事業を実施しているが、平成30年度から全7事業の地方公営企業法の適用に合わせて下水道事業会計を設置し、使用料についても統一しているため、下水道7事業全体で経営健全化に取り組むこととしている。</t>
    <rPh sb="30" eb="31">
      <t>リョウ</t>
    </rPh>
    <phoneticPr fontId="4"/>
  </si>
  <si>
    <t>公共下水道事業は、昭和60年の供用開始から40年近くが経過している。
①有形固定資産原価償却率は、類似団体平均値よりも大幅に高くなっており、施設の老朽化が進んでいる。今後は、ストックマネジメント計画に基づき、効率的な改築更新事業を実施していく。
②管渠老朽化率及び③管渠改善率は、類似団体平均値よりも低くなっている。現在、耐用年数を経過した管渠は無いが、将来の改築更新時期を把握し、今後の投資計画等の見直しを図る必要がある。</t>
    <rPh sb="24" eb="25">
      <t>チカ</t>
    </rPh>
    <phoneticPr fontId="4"/>
  </si>
  <si>
    <t>①経常収支比率は、一般会計からの繰入金で収益的収支を均衡させているため、100％となっている。
②累積欠損金は、発生していない。
③流動比率は、類似団体平均値よりも高く、100％を上回っている。
④企業債残高対事業規模比率は、類似団体平均値よりも大幅に高くなっている。これは、下水道整備の財源として多額の企業債を発行したためであり、今後、企業債償還の原資を使用料収入等で賄うことが必要となってくる。今後、接続率の向上と合わせて投資規模に見合った使用料水準を検討し、経営改善を図っていく必要がある。
⑤経費回収率は、汚水処理原価が減少したことにより上昇し、類似団体平均値を上回っているものの、100％を下回っている。今後、汚水処理経費を削減するとともに適正な使用料水準を検討し、経営改善を図っていく必要がある。
⑥汚水処理原価は、類似団体平均値よりも高くなっており、経費節減に取り組む必要がある。
⑦施設利用率は、類似団体平均値よりも低くなっている。現在、未普及地域の整備中のため増加しているが、今後は、人口減少に伴い、低下する見込である。
⑧水洗化率は、類似団体平均値よりも高くなっており、引き続き、水洗化促進の取り組みを行っていく。</t>
    <rPh sb="72" eb="74">
      <t>ルイジ</t>
    </rPh>
    <rPh sb="74" eb="76">
      <t>ダンタイ</t>
    </rPh>
    <rPh sb="76" eb="78">
      <t>ヘイキン</t>
    </rPh>
    <rPh sb="78" eb="79">
      <t>チ</t>
    </rPh>
    <rPh sb="82" eb="83">
      <t>タカ</t>
    </rPh>
    <rPh sb="90" eb="91">
      <t>ウエ</t>
    </rPh>
    <rPh sb="224" eb="225">
      <t>リョウ</t>
    </rPh>
    <rPh sb="264" eb="266">
      <t>ゲンショウ</t>
    </rPh>
    <rPh sb="273" eb="275">
      <t>ジョウショウ</t>
    </rPh>
    <rPh sb="285" eb="287">
      <t>ウワマワ</t>
    </rPh>
    <rPh sb="374" eb="375">
      <t>タカ</t>
    </rPh>
    <rPh sb="424" eb="426">
      <t>ゲンザイ</t>
    </rPh>
    <rPh sb="439" eb="441">
      <t>ゾウカ</t>
    </rPh>
    <rPh sb="447" eb="449">
      <t>コンゴ</t>
    </rPh>
    <rPh sb="451" eb="453">
      <t>ジンコウ</t>
    </rPh>
    <rPh sb="453" eb="455">
      <t>ゲンショウ</t>
    </rPh>
    <rPh sb="456" eb="457">
      <t>トモナ</t>
    </rPh>
    <rPh sb="459" eb="461">
      <t>テイカ</t>
    </rPh>
    <rPh sb="463" eb="465">
      <t>ミコ</t>
    </rPh>
    <rPh sb="487" eb="488">
      <t>タカ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</si>
</sst>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7" xfId="0" applyFont="1" applyBorder="1" applyAlignment="1" applyProtection="1">
      <alignment horizontal="left" vertical="top" wrapText="1"/>
      <protection locked="0"/>
    </xf>
    <xf numFmtId="0" fontId="16" fillId="0" borderId="8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2-416E-B21F-3F4CEC5F2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0.15</c:v>
                </c:pt>
                <c:pt idx="1">
                  <c:v>0.15</c:v>
                </c:pt>
                <c:pt idx="2">
                  <c:v>0.12</c:v>
                </c:pt>
                <c:pt idx="3">
                  <c:v>0.09</c:v>
                </c:pt>
                <c:pt idx="4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2-416E-B21F-3F4CEC5F2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38.79</c:v>
                </c:pt>
                <c:pt idx="1">
                  <c:v>38.85</c:v>
                </c:pt>
                <c:pt idx="2">
                  <c:v>36.28</c:v>
                </c:pt>
                <c:pt idx="3">
                  <c:v>36.03</c:v>
                </c:pt>
                <c:pt idx="4">
                  <c:v>41.47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E-44E6-8791-34FD1968D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56.72</c:v>
                </c:pt>
                <c:pt idx="1">
                  <c:v>56.43</c:v>
                </c:pt>
                <c:pt idx="2">
                  <c:v>55.82</c:v>
                </c:pt>
                <c:pt idx="3">
                  <c:v>56.51</c:v>
                </c:pt>
                <c:pt idx="4">
                  <c:v>56.85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E-44E6-8791-34FD1968D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92.26</c:v>
                </c:pt>
                <c:pt idx="1">
                  <c:v>90.62</c:v>
                </c:pt>
                <c:pt idx="2">
                  <c:v>89.95</c:v>
                </c:pt>
                <c:pt idx="3">
                  <c:v>90.97</c:v>
                </c:pt>
                <c:pt idx="4">
                  <c:v>92.25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E-4267-9E75-967B60317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90.72</c:v>
                </c:pt>
                <c:pt idx="1">
                  <c:v>91.07</c:v>
                </c:pt>
                <c:pt idx="2">
                  <c:v>90.67</c:v>
                </c:pt>
                <c:pt idx="3">
                  <c:v>90.62</c:v>
                </c:pt>
                <c:pt idx="4">
                  <c:v>90.79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E-4267-9E75-967B60317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0-4C6D-BDA6-A5C685DF5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106.5</c:v>
                </c:pt>
                <c:pt idx="1">
                  <c:v>106.22</c:v>
                </c:pt>
                <c:pt idx="2">
                  <c:v>107.01</c:v>
                </c:pt>
                <c:pt idx="3">
                  <c:v>106.53</c:v>
                </c:pt>
                <c:pt idx="4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0-4C6D-BDA6-A5C685DF5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51.61</c:v>
                </c:pt>
                <c:pt idx="1">
                  <c:v>52.12</c:v>
                </c:pt>
                <c:pt idx="2">
                  <c:v>53.3</c:v>
                </c:pt>
                <c:pt idx="3">
                  <c:v>53.7</c:v>
                </c:pt>
                <c:pt idx="4">
                  <c:v>53.95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E-4796-97D4-DF579F900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20.78</c:v>
                </c:pt>
                <c:pt idx="1">
                  <c:v>23.54</c:v>
                </c:pt>
                <c:pt idx="2">
                  <c:v>25.86</c:v>
                </c:pt>
                <c:pt idx="3">
                  <c:v>26.9</c:v>
                </c:pt>
                <c:pt idx="4">
                  <c:v>28.47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E-4796-97D4-DF579F900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4-49D5-8DE6-F1631436D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1.34</c:v>
                </c:pt>
                <c:pt idx="1">
                  <c:v>1.5</c:v>
                </c:pt>
                <c:pt idx="2">
                  <c:v>1.4</c:v>
                </c:pt>
                <c:pt idx="3">
                  <c:v>2.08</c:v>
                </c:pt>
                <c:pt idx="4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4-49D5-8DE6-F1631436D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2-4794-BCC5-CE4486FE3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18.36</c:v>
                </c:pt>
                <c:pt idx="1">
                  <c:v>18.010000000000002</c:v>
                </c:pt>
                <c:pt idx="2">
                  <c:v>23.86</c:v>
                </c:pt>
                <c:pt idx="3">
                  <c:v>18.41</c:v>
                </c:pt>
                <c:pt idx="4">
                  <c:v>16.91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2-4794-BCC5-CE4486FE3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68.069999999999993</c:v>
                </c:pt>
                <c:pt idx="1">
                  <c:v>80.14</c:v>
                </c:pt>
                <c:pt idx="2">
                  <c:v>90.35</c:v>
                </c:pt>
                <c:pt idx="3">
                  <c:v>98.69</c:v>
                </c:pt>
                <c:pt idx="4">
                  <c:v>108.51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0-4867-8F85-47334FD23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55.6</c:v>
                </c:pt>
                <c:pt idx="1">
                  <c:v>59.4</c:v>
                </c:pt>
                <c:pt idx="2">
                  <c:v>68.27</c:v>
                </c:pt>
                <c:pt idx="3">
                  <c:v>74.790000000000006</c:v>
                </c:pt>
                <c:pt idx="4">
                  <c:v>73.930000000000007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0-4867-8F85-47334FD23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1515.13</c:v>
                </c:pt>
                <c:pt idx="1">
                  <c:v>1485.4</c:v>
                </c:pt>
                <c:pt idx="2">
                  <c:v>1407.49</c:v>
                </c:pt>
                <c:pt idx="3">
                  <c:v>1419.26</c:v>
                </c:pt>
                <c:pt idx="4">
                  <c:v>1383.51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0-474B-A000-B4C2B0FFA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789.08</c:v>
                </c:pt>
                <c:pt idx="1">
                  <c:v>747.84</c:v>
                </c:pt>
                <c:pt idx="2">
                  <c:v>804.98</c:v>
                </c:pt>
                <c:pt idx="3">
                  <c:v>767.56</c:v>
                </c:pt>
                <c:pt idx="4">
                  <c:v>795.22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0-474B-A000-B4C2B0FFA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93.45</c:v>
                </c:pt>
                <c:pt idx="1">
                  <c:v>92.13</c:v>
                </c:pt>
                <c:pt idx="2">
                  <c:v>93.79</c:v>
                </c:pt>
                <c:pt idx="3">
                  <c:v>89.74</c:v>
                </c:pt>
                <c:pt idx="4">
                  <c:v>91.75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7-4477-9FEB-E2B557ADE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88.25</c:v>
                </c:pt>
                <c:pt idx="1">
                  <c:v>90.17</c:v>
                </c:pt>
                <c:pt idx="2">
                  <c:v>88.71</c:v>
                </c:pt>
                <c:pt idx="3">
                  <c:v>90.23</c:v>
                </c:pt>
                <c:pt idx="4">
                  <c:v>90.78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7-4477-9FEB-E2B557ADE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169.97</c:v>
                </c:pt>
                <c:pt idx="1">
                  <c:v>173.4</c:v>
                </c:pt>
                <c:pt idx="2">
                  <c:v>172</c:v>
                </c:pt>
                <c:pt idx="3">
                  <c:v>180.54</c:v>
                </c:pt>
                <c:pt idx="4">
                  <c:v>177.17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6-40E0-9F3C-2701CF074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176.37</c:v>
                </c:pt>
                <c:pt idx="1">
                  <c:v>173.17</c:v>
                </c:pt>
                <c:pt idx="2">
                  <c:v>174.8</c:v>
                </c:pt>
                <c:pt idx="3">
                  <c:v>170.2</c:v>
                </c:pt>
                <c:pt idx="4">
                  <c:v>170.83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6-40E0-9F3C-2701CF074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B7" zoomScale="115" zoomScaleNormal="115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山口県　萩市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公共下水道</v>
      </c>
      <c r="Q8" s="39"/>
      <c r="R8" s="39"/>
      <c r="S8" s="39"/>
      <c r="T8" s="39"/>
      <c r="U8" s="39"/>
      <c r="V8" s="39"/>
      <c r="W8" s="39" t="str">
        <f>データ!L6</f>
        <v>Cc1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41637</v>
      </c>
      <c r="AM8" s="41"/>
      <c r="AN8" s="41"/>
      <c r="AO8" s="41"/>
      <c r="AP8" s="41"/>
      <c r="AQ8" s="41"/>
      <c r="AR8" s="41"/>
      <c r="AS8" s="41"/>
      <c r="AT8" s="34">
        <f>データ!T6</f>
        <v>698.31</v>
      </c>
      <c r="AU8" s="34"/>
      <c r="AV8" s="34"/>
      <c r="AW8" s="34"/>
      <c r="AX8" s="34"/>
      <c r="AY8" s="34"/>
      <c r="AZ8" s="34"/>
      <c r="BA8" s="34"/>
      <c r="BB8" s="34">
        <f>データ!U6</f>
        <v>59.63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64.510000000000005</v>
      </c>
      <c r="J10" s="34"/>
      <c r="K10" s="34"/>
      <c r="L10" s="34"/>
      <c r="M10" s="34"/>
      <c r="N10" s="34"/>
      <c r="O10" s="34"/>
      <c r="P10" s="34">
        <f>データ!P6</f>
        <v>44.59</v>
      </c>
      <c r="Q10" s="34"/>
      <c r="R10" s="34"/>
      <c r="S10" s="34"/>
      <c r="T10" s="34"/>
      <c r="U10" s="34"/>
      <c r="V10" s="34"/>
      <c r="W10" s="34">
        <f>データ!Q6</f>
        <v>96.95</v>
      </c>
      <c r="X10" s="34"/>
      <c r="Y10" s="34"/>
      <c r="Z10" s="34"/>
      <c r="AA10" s="34"/>
      <c r="AB10" s="34"/>
      <c r="AC10" s="34"/>
      <c r="AD10" s="41">
        <f>データ!R6</f>
        <v>2970</v>
      </c>
      <c r="AE10" s="41"/>
      <c r="AF10" s="41"/>
      <c r="AG10" s="41"/>
      <c r="AH10" s="41"/>
      <c r="AI10" s="41"/>
      <c r="AJ10" s="41"/>
      <c r="AK10" s="2"/>
      <c r="AL10" s="41">
        <f>データ!V6</f>
        <v>18317</v>
      </c>
      <c r="AM10" s="41"/>
      <c r="AN10" s="41"/>
      <c r="AO10" s="41"/>
      <c r="AP10" s="41"/>
      <c r="AQ10" s="41"/>
      <c r="AR10" s="41"/>
      <c r="AS10" s="41"/>
      <c r="AT10" s="34">
        <f>データ!W6</f>
        <v>6.52</v>
      </c>
      <c r="AU10" s="34"/>
      <c r="AV10" s="34"/>
      <c r="AW10" s="34"/>
      <c r="AX10" s="34"/>
      <c r="AY10" s="34"/>
      <c r="AZ10" s="34"/>
      <c r="BA10" s="34"/>
      <c r="BB10" s="34">
        <f>データ!X6</f>
        <v>2809.36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15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115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0" t="s">
        <v>114</v>
      </c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0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0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0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0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0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0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0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0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0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0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0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2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0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2"/>
    </row>
    <row r="60" spans="1:78" ht="13.5" customHeight="1" x14ac:dyDescent="0.15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0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2"/>
    </row>
    <row r="61" spans="1:78" ht="13.5" customHeight="1" x14ac:dyDescent="0.15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0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3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5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0" t="s">
        <v>113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15">
      <c r="C83" s="76" t="s">
        <v>30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HjlwunsGxd/H7/2eBhtDKTCzk+1kvqizdydV3qdnWjHB6PZJW+ZepWIGGQV3idXMnNGSZVtCcVTq+CdtOm73tg==" saltValue="7fZV06Sswt/AhBGbt9Fb6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54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56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57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59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60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61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62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63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64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65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66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352047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山口県　萩市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Cc1</v>
      </c>
      <c r="M6" s="19" t="str">
        <f t="shared" si="3"/>
        <v>非設置</v>
      </c>
      <c r="N6" s="20" t="str">
        <f t="shared" si="3"/>
        <v>-</v>
      </c>
      <c r="O6" s="20">
        <f t="shared" si="3"/>
        <v>64.510000000000005</v>
      </c>
      <c r="P6" s="20">
        <f t="shared" si="3"/>
        <v>44.59</v>
      </c>
      <c r="Q6" s="20">
        <f t="shared" si="3"/>
        <v>96.95</v>
      </c>
      <c r="R6" s="20">
        <f t="shared" si="3"/>
        <v>2970</v>
      </c>
      <c r="S6" s="20">
        <f t="shared" si="3"/>
        <v>41637</v>
      </c>
      <c r="T6" s="20">
        <f t="shared" si="3"/>
        <v>698.31</v>
      </c>
      <c r="U6" s="20">
        <f t="shared" si="3"/>
        <v>59.63</v>
      </c>
      <c r="V6" s="20">
        <f t="shared" si="3"/>
        <v>18317</v>
      </c>
      <c r="W6" s="20">
        <f t="shared" si="3"/>
        <v>6.52</v>
      </c>
      <c r="X6" s="20">
        <f t="shared" si="3"/>
        <v>2809.36</v>
      </c>
      <c r="Y6" s="21">
        <f>IF(Y7="",NA(),Y7)</f>
        <v>100</v>
      </c>
      <c r="Z6" s="21">
        <f t="shared" ref="Z6:AH6" si="4">IF(Z7="",NA(),Z7)</f>
        <v>100</v>
      </c>
      <c r="AA6" s="21">
        <f t="shared" si="4"/>
        <v>100</v>
      </c>
      <c r="AB6" s="21">
        <f t="shared" si="4"/>
        <v>100</v>
      </c>
      <c r="AC6" s="21">
        <f t="shared" si="4"/>
        <v>100</v>
      </c>
      <c r="AD6" s="21">
        <f t="shared" si="4"/>
        <v>106.5</v>
      </c>
      <c r="AE6" s="21">
        <f t="shared" si="4"/>
        <v>106.22</v>
      </c>
      <c r="AF6" s="21">
        <f t="shared" si="4"/>
        <v>107.01</v>
      </c>
      <c r="AG6" s="21">
        <f t="shared" si="4"/>
        <v>106.53</v>
      </c>
      <c r="AH6" s="21">
        <f t="shared" si="4"/>
        <v>105.5</v>
      </c>
      <c r="AI6" s="20" t="str">
        <f>IF(AI7="","",IF(AI7="-","【-】","【"&amp;SUBSTITUTE(TEXT(AI7,"#,##0.00"),"-","△")&amp;"】"))</f>
        <v>【105.36】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18.36</v>
      </c>
      <c r="AP6" s="21">
        <f t="shared" si="5"/>
        <v>18.010000000000002</v>
      </c>
      <c r="AQ6" s="21">
        <f t="shared" si="5"/>
        <v>23.86</v>
      </c>
      <c r="AR6" s="21">
        <f t="shared" si="5"/>
        <v>18.41</v>
      </c>
      <c r="AS6" s="21">
        <f t="shared" si="5"/>
        <v>16.91</v>
      </c>
      <c r="AT6" s="20" t="str">
        <f>IF(AT7="","",IF(AT7="-","【-】","【"&amp;SUBSTITUTE(TEXT(AT7,"#,##0.00"),"-","△")&amp;"】"))</f>
        <v>【3.12】</v>
      </c>
      <c r="AU6" s="21">
        <f>IF(AU7="",NA(),AU7)</f>
        <v>68.069999999999993</v>
      </c>
      <c r="AV6" s="21">
        <f t="shared" ref="AV6:BD6" si="6">IF(AV7="",NA(),AV7)</f>
        <v>80.14</v>
      </c>
      <c r="AW6" s="21">
        <f t="shared" si="6"/>
        <v>90.35</v>
      </c>
      <c r="AX6" s="21">
        <f t="shared" si="6"/>
        <v>98.69</v>
      </c>
      <c r="AY6" s="21">
        <f t="shared" si="6"/>
        <v>108.51</v>
      </c>
      <c r="AZ6" s="21">
        <f t="shared" si="6"/>
        <v>55.6</v>
      </c>
      <c r="BA6" s="21">
        <f t="shared" si="6"/>
        <v>59.4</v>
      </c>
      <c r="BB6" s="21">
        <f t="shared" si="6"/>
        <v>68.27</v>
      </c>
      <c r="BC6" s="21">
        <f t="shared" si="6"/>
        <v>74.790000000000006</v>
      </c>
      <c r="BD6" s="21">
        <f t="shared" si="6"/>
        <v>73.930000000000007</v>
      </c>
      <c r="BE6" s="20" t="str">
        <f>IF(BE7="","",IF(BE7="-","【-】","【"&amp;SUBSTITUTE(TEXT(BE7,"#,##0.00"),"-","△")&amp;"】"))</f>
        <v>【82.75】</v>
      </c>
      <c r="BF6" s="21">
        <f>IF(BF7="",NA(),BF7)</f>
        <v>1515.13</v>
      </c>
      <c r="BG6" s="21">
        <f t="shared" ref="BG6:BO6" si="7">IF(BG7="",NA(),BG7)</f>
        <v>1485.4</v>
      </c>
      <c r="BH6" s="21">
        <f t="shared" si="7"/>
        <v>1407.49</v>
      </c>
      <c r="BI6" s="21">
        <f t="shared" si="7"/>
        <v>1419.26</v>
      </c>
      <c r="BJ6" s="21">
        <f t="shared" si="7"/>
        <v>1383.51</v>
      </c>
      <c r="BK6" s="21">
        <f t="shared" si="7"/>
        <v>789.08</v>
      </c>
      <c r="BL6" s="21">
        <f t="shared" si="7"/>
        <v>747.84</v>
      </c>
      <c r="BM6" s="21">
        <f t="shared" si="7"/>
        <v>804.98</v>
      </c>
      <c r="BN6" s="21">
        <f t="shared" si="7"/>
        <v>767.56</v>
      </c>
      <c r="BO6" s="21">
        <f t="shared" si="7"/>
        <v>795.22</v>
      </c>
      <c r="BP6" s="20" t="str">
        <f>IF(BP7="","",IF(BP7="-","【-】","【"&amp;SUBSTITUTE(TEXT(BP7,"#,##0.00"),"-","△")&amp;"】"))</f>
        <v>【602.56】</v>
      </c>
      <c r="BQ6" s="21">
        <f>IF(BQ7="",NA(),BQ7)</f>
        <v>93.45</v>
      </c>
      <c r="BR6" s="21">
        <f t="shared" ref="BR6:BZ6" si="8">IF(BR7="",NA(),BR7)</f>
        <v>92.13</v>
      </c>
      <c r="BS6" s="21">
        <f t="shared" si="8"/>
        <v>93.79</v>
      </c>
      <c r="BT6" s="21">
        <f t="shared" si="8"/>
        <v>89.74</v>
      </c>
      <c r="BU6" s="21">
        <f t="shared" si="8"/>
        <v>91.75</v>
      </c>
      <c r="BV6" s="21">
        <f t="shared" si="8"/>
        <v>88.25</v>
      </c>
      <c r="BW6" s="21">
        <f t="shared" si="8"/>
        <v>90.17</v>
      </c>
      <c r="BX6" s="21">
        <f t="shared" si="8"/>
        <v>88.71</v>
      </c>
      <c r="BY6" s="21">
        <f t="shared" si="8"/>
        <v>90.23</v>
      </c>
      <c r="BZ6" s="21">
        <f t="shared" si="8"/>
        <v>90.78</v>
      </c>
      <c r="CA6" s="20" t="str">
        <f>IF(CA7="","",IF(CA7="-","【-】","【"&amp;SUBSTITUTE(TEXT(CA7,"#,##0.00"),"-","△")&amp;"】"))</f>
        <v>【97.94】</v>
      </c>
      <c r="CB6" s="21">
        <f>IF(CB7="",NA(),CB7)</f>
        <v>169.97</v>
      </c>
      <c r="CC6" s="21">
        <f t="shared" ref="CC6:CK6" si="9">IF(CC7="",NA(),CC7)</f>
        <v>173.4</v>
      </c>
      <c r="CD6" s="21">
        <f t="shared" si="9"/>
        <v>172</v>
      </c>
      <c r="CE6" s="21">
        <f t="shared" si="9"/>
        <v>180.54</v>
      </c>
      <c r="CF6" s="21">
        <f t="shared" si="9"/>
        <v>177.17</v>
      </c>
      <c r="CG6" s="21">
        <f t="shared" si="9"/>
        <v>176.37</v>
      </c>
      <c r="CH6" s="21">
        <f t="shared" si="9"/>
        <v>173.17</v>
      </c>
      <c r="CI6" s="21">
        <f t="shared" si="9"/>
        <v>174.8</v>
      </c>
      <c r="CJ6" s="21">
        <f t="shared" si="9"/>
        <v>170.2</v>
      </c>
      <c r="CK6" s="21">
        <f t="shared" si="9"/>
        <v>170.83</v>
      </c>
      <c r="CL6" s="20" t="str">
        <f>IF(CL7="","",IF(CL7="-","【-】","【"&amp;SUBSTITUTE(TEXT(CL7,"#,##0.00"),"-","△")&amp;"】"))</f>
        <v>【140.98】</v>
      </c>
      <c r="CM6" s="21">
        <f>IF(CM7="",NA(),CM7)</f>
        <v>38.79</v>
      </c>
      <c r="CN6" s="21">
        <f t="shared" ref="CN6:CV6" si="10">IF(CN7="",NA(),CN7)</f>
        <v>38.85</v>
      </c>
      <c r="CO6" s="21">
        <f t="shared" si="10"/>
        <v>36.28</v>
      </c>
      <c r="CP6" s="21">
        <f t="shared" si="10"/>
        <v>36.03</v>
      </c>
      <c r="CQ6" s="21">
        <f t="shared" si="10"/>
        <v>41.47</v>
      </c>
      <c r="CR6" s="21">
        <f t="shared" si="10"/>
        <v>56.72</v>
      </c>
      <c r="CS6" s="21">
        <f t="shared" si="10"/>
        <v>56.43</v>
      </c>
      <c r="CT6" s="21">
        <f t="shared" si="10"/>
        <v>55.82</v>
      </c>
      <c r="CU6" s="21">
        <f t="shared" si="10"/>
        <v>56.51</v>
      </c>
      <c r="CV6" s="21">
        <f t="shared" si="10"/>
        <v>56.85</v>
      </c>
      <c r="CW6" s="20" t="str">
        <f>IF(CW7="","",IF(CW7="-","【-】","【"&amp;SUBSTITUTE(TEXT(CW7,"#,##0.00"),"-","△")&amp;"】"))</f>
        <v>【60.13】</v>
      </c>
      <c r="CX6" s="21">
        <f>IF(CX7="",NA(),CX7)</f>
        <v>92.26</v>
      </c>
      <c r="CY6" s="21">
        <f t="shared" ref="CY6:DG6" si="11">IF(CY7="",NA(),CY7)</f>
        <v>90.62</v>
      </c>
      <c r="CZ6" s="21">
        <f t="shared" si="11"/>
        <v>89.95</v>
      </c>
      <c r="DA6" s="21">
        <f t="shared" si="11"/>
        <v>90.97</v>
      </c>
      <c r="DB6" s="21">
        <f t="shared" si="11"/>
        <v>92.25</v>
      </c>
      <c r="DC6" s="21">
        <f t="shared" si="11"/>
        <v>90.72</v>
      </c>
      <c r="DD6" s="21">
        <f t="shared" si="11"/>
        <v>91.07</v>
      </c>
      <c r="DE6" s="21">
        <f t="shared" si="11"/>
        <v>90.67</v>
      </c>
      <c r="DF6" s="21">
        <f t="shared" si="11"/>
        <v>90.62</v>
      </c>
      <c r="DG6" s="21">
        <f t="shared" si="11"/>
        <v>90.79</v>
      </c>
      <c r="DH6" s="20" t="str">
        <f>IF(DH7="","",IF(DH7="-","【-】","【"&amp;SUBSTITUTE(TEXT(DH7,"#,##0.00"),"-","△")&amp;"】"))</f>
        <v>【96.00】</v>
      </c>
      <c r="DI6" s="21">
        <f>IF(DI7="",NA(),DI7)</f>
        <v>51.61</v>
      </c>
      <c r="DJ6" s="21">
        <f t="shared" ref="DJ6:DR6" si="12">IF(DJ7="",NA(),DJ7)</f>
        <v>52.12</v>
      </c>
      <c r="DK6" s="21">
        <f t="shared" si="12"/>
        <v>53.3</v>
      </c>
      <c r="DL6" s="21">
        <f t="shared" si="12"/>
        <v>53.7</v>
      </c>
      <c r="DM6" s="21">
        <f t="shared" si="12"/>
        <v>53.95</v>
      </c>
      <c r="DN6" s="21">
        <f t="shared" si="12"/>
        <v>20.78</v>
      </c>
      <c r="DO6" s="21">
        <f t="shared" si="12"/>
        <v>23.54</v>
      </c>
      <c r="DP6" s="21">
        <f t="shared" si="12"/>
        <v>25.86</v>
      </c>
      <c r="DQ6" s="21">
        <f t="shared" si="12"/>
        <v>26.9</v>
      </c>
      <c r="DR6" s="21">
        <f t="shared" si="12"/>
        <v>28.47</v>
      </c>
      <c r="DS6" s="20" t="str">
        <f>IF(DS7="","",IF(DS7="-","【-】","【"&amp;SUBSTITUTE(TEXT(DS7,"#,##0.00"),"-","△")&amp;"】"))</f>
        <v>【42.20】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>
        <f t="shared" si="13"/>
        <v>1.34</v>
      </c>
      <c r="DZ6" s="21">
        <f t="shared" si="13"/>
        <v>1.5</v>
      </c>
      <c r="EA6" s="21">
        <f t="shared" si="13"/>
        <v>1.4</v>
      </c>
      <c r="EB6" s="21">
        <f t="shared" si="13"/>
        <v>2.08</v>
      </c>
      <c r="EC6" s="21">
        <f t="shared" si="13"/>
        <v>1.87</v>
      </c>
      <c r="ED6" s="20" t="str">
        <f>IF(ED7="","",IF(ED7="-","【-】","【"&amp;SUBSTITUTE(TEXT(ED7,"#,##0.00"),"-","△")&amp;"】"))</f>
        <v>【9.46】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0.15</v>
      </c>
      <c r="EK6" s="21">
        <f t="shared" si="14"/>
        <v>0.15</v>
      </c>
      <c r="EL6" s="21">
        <f t="shared" si="14"/>
        <v>0.12</v>
      </c>
      <c r="EM6" s="21">
        <f t="shared" si="14"/>
        <v>0.09</v>
      </c>
      <c r="EN6" s="21">
        <f t="shared" si="14"/>
        <v>0.15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15">
      <c r="A7" s="14"/>
      <c r="B7" s="23">
        <v>2024</v>
      </c>
      <c r="C7" s="23">
        <v>352047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64.510000000000005</v>
      </c>
      <c r="P7" s="24">
        <v>44.59</v>
      </c>
      <c r="Q7" s="24">
        <v>96.95</v>
      </c>
      <c r="R7" s="24">
        <v>2970</v>
      </c>
      <c r="S7" s="24">
        <v>41637</v>
      </c>
      <c r="T7" s="24">
        <v>698.31</v>
      </c>
      <c r="U7" s="24">
        <v>59.63</v>
      </c>
      <c r="V7" s="24">
        <v>18317</v>
      </c>
      <c r="W7" s="24">
        <v>6.52</v>
      </c>
      <c r="X7" s="24">
        <v>2809.36</v>
      </c>
      <c r="Y7" s="24">
        <v>100</v>
      </c>
      <c r="Z7" s="24">
        <v>100</v>
      </c>
      <c r="AA7" s="24">
        <v>100</v>
      </c>
      <c r="AB7" s="24">
        <v>100</v>
      </c>
      <c r="AC7" s="24">
        <v>100</v>
      </c>
      <c r="AD7" s="24">
        <v>106.5</v>
      </c>
      <c r="AE7" s="24">
        <v>106.22</v>
      </c>
      <c r="AF7" s="24">
        <v>107.01</v>
      </c>
      <c r="AG7" s="24">
        <v>106.53</v>
      </c>
      <c r="AH7" s="24">
        <v>105.5</v>
      </c>
      <c r="AI7" s="24">
        <v>105.36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18.36</v>
      </c>
      <c r="AP7" s="24">
        <v>18.010000000000002</v>
      </c>
      <c r="AQ7" s="24">
        <v>23.86</v>
      </c>
      <c r="AR7" s="24">
        <v>18.41</v>
      </c>
      <c r="AS7" s="24">
        <v>16.91</v>
      </c>
      <c r="AT7" s="24">
        <v>3.12</v>
      </c>
      <c r="AU7" s="24">
        <v>68.069999999999993</v>
      </c>
      <c r="AV7" s="24">
        <v>80.14</v>
      </c>
      <c r="AW7" s="24">
        <v>90.35</v>
      </c>
      <c r="AX7" s="24">
        <v>98.69</v>
      </c>
      <c r="AY7" s="24">
        <v>108.51</v>
      </c>
      <c r="AZ7" s="24">
        <v>55.6</v>
      </c>
      <c r="BA7" s="24">
        <v>59.4</v>
      </c>
      <c r="BB7" s="24">
        <v>68.27</v>
      </c>
      <c r="BC7" s="24">
        <v>74.790000000000006</v>
      </c>
      <c r="BD7" s="24">
        <v>73.930000000000007</v>
      </c>
      <c r="BE7" s="24">
        <v>82.75</v>
      </c>
      <c r="BF7" s="24">
        <v>1515.13</v>
      </c>
      <c r="BG7" s="24">
        <v>1485.4</v>
      </c>
      <c r="BH7" s="24">
        <v>1407.49</v>
      </c>
      <c r="BI7" s="24">
        <v>1419.26</v>
      </c>
      <c r="BJ7" s="24">
        <v>1383.51</v>
      </c>
      <c r="BK7" s="24">
        <v>789.08</v>
      </c>
      <c r="BL7" s="24">
        <v>747.84</v>
      </c>
      <c r="BM7" s="24">
        <v>804.98</v>
      </c>
      <c r="BN7" s="24">
        <v>767.56</v>
      </c>
      <c r="BO7" s="24">
        <v>795.22</v>
      </c>
      <c r="BP7" s="24">
        <v>602.55999999999995</v>
      </c>
      <c r="BQ7" s="24">
        <v>93.45</v>
      </c>
      <c r="BR7" s="24">
        <v>92.13</v>
      </c>
      <c r="BS7" s="24">
        <v>93.79</v>
      </c>
      <c r="BT7" s="24">
        <v>89.74</v>
      </c>
      <c r="BU7" s="24">
        <v>91.75</v>
      </c>
      <c r="BV7" s="24">
        <v>88.25</v>
      </c>
      <c r="BW7" s="24">
        <v>90.17</v>
      </c>
      <c r="BX7" s="24">
        <v>88.71</v>
      </c>
      <c r="BY7" s="24">
        <v>90.23</v>
      </c>
      <c r="BZ7" s="24">
        <v>90.78</v>
      </c>
      <c r="CA7" s="24">
        <v>97.94</v>
      </c>
      <c r="CB7" s="24">
        <v>169.97</v>
      </c>
      <c r="CC7" s="24">
        <v>173.4</v>
      </c>
      <c r="CD7" s="24">
        <v>172</v>
      </c>
      <c r="CE7" s="24">
        <v>180.54</v>
      </c>
      <c r="CF7" s="24">
        <v>177.17</v>
      </c>
      <c r="CG7" s="24">
        <v>176.37</v>
      </c>
      <c r="CH7" s="24">
        <v>173.17</v>
      </c>
      <c r="CI7" s="24">
        <v>174.8</v>
      </c>
      <c r="CJ7" s="24">
        <v>170.2</v>
      </c>
      <c r="CK7" s="24">
        <v>170.83</v>
      </c>
      <c r="CL7" s="24">
        <v>140.97999999999999</v>
      </c>
      <c r="CM7" s="24">
        <v>38.79</v>
      </c>
      <c r="CN7" s="24">
        <v>38.85</v>
      </c>
      <c r="CO7" s="24">
        <v>36.28</v>
      </c>
      <c r="CP7" s="24">
        <v>36.03</v>
      </c>
      <c r="CQ7" s="24">
        <v>41.47</v>
      </c>
      <c r="CR7" s="24">
        <v>56.72</v>
      </c>
      <c r="CS7" s="24">
        <v>56.43</v>
      </c>
      <c r="CT7" s="24">
        <v>55.82</v>
      </c>
      <c r="CU7" s="24">
        <v>56.51</v>
      </c>
      <c r="CV7" s="24">
        <v>56.85</v>
      </c>
      <c r="CW7" s="24">
        <v>60.13</v>
      </c>
      <c r="CX7" s="24">
        <v>92.26</v>
      </c>
      <c r="CY7" s="24">
        <v>90.62</v>
      </c>
      <c r="CZ7" s="24">
        <v>89.95</v>
      </c>
      <c r="DA7" s="24">
        <v>90.97</v>
      </c>
      <c r="DB7" s="24">
        <v>92.25</v>
      </c>
      <c r="DC7" s="24">
        <v>90.72</v>
      </c>
      <c r="DD7" s="24">
        <v>91.07</v>
      </c>
      <c r="DE7" s="24">
        <v>90.67</v>
      </c>
      <c r="DF7" s="24">
        <v>90.62</v>
      </c>
      <c r="DG7" s="24">
        <v>90.79</v>
      </c>
      <c r="DH7" s="24">
        <v>96</v>
      </c>
      <c r="DI7" s="24">
        <v>51.61</v>
      </c>
      <c r="DJ7" s="24">
        <v>52.12</v>
      </c>
      <c r="DK7" s="24">
        <v>53.3</v>
      </c>
      <c r="DL7" s="24">
        <v>53.7</v>
      </c>
      <c r="DM7" s="24">
        <v>53.95</v>
      </c>
      <c r="DN7" s="24">
        <v>20.78</v>
      </c>
      <c r="DO7" s="24">
        <v>23.54</v>
      </c>
      <c r="DP7" s="24">
        <v>25.86</v>
      </c>
      <c r="DQ7" s="24">
        <v>26.9</v>
      </c>
      <c r="DR7" s="24">
        <v>28.47</v>
      </c>
      <c r="DS7" s="24">
        <v>42.2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1.34</v>
      </c>
      <c r="DZ7" s="24">
        <v>1.5</v>
      </c>
      <c r="EA7" s="24">
        <v>1.4</v>
      </c>
      <c r="EB7" s="24">
        <v>2.08</v>
      </c>
      <c r="EC7" s="24">
        <v>1.87</v>
      </c>
      <c r="ED7" s="24">
        <v>9.4600000000000009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0.15</v>
      </c>
      <c r="EK7" s="24">
        <v>0.15</v>
      </c>
      <c r="EL7" s="24">
        <v>0.12</v>
      </c>
      <c r="EM7" s="24">
        <v>0.09</v>
      </c>
      <c r="EN7" s="24">
        <v>0.15</v>
      </c>
      <c r="EO7" s="24">
        <v>0.19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三井　博明</cp:lastModifiedBy>
  <dcterms:created xsi:type="dcterms:W3CDTF">2025-12-23T06:04:44Z</dcterms:created>
  <dcterms:modified xsi:type="dcterms:W3CDTF">2026-02-17T01:38:18Z</dcterms:modified>
  <cp:category/>
</cp:coreProperties>
</file>