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2 法非適用\"/>
    </mc:Choice>
  </mc:AlternateContent>
  <xr:revisionPtr revIDLastSave="0" documentId="13_ncr:1_{8B5C7C43-C35C-4807-BADC-65A7EC53A4CB}" xr6:coauthVersionLast="47" xr6:coauthVersionMax="47" xr10:uidLastSave="{00000000-0000-0000-0000-000000000000}"/>
  <workbookProtection workbookAlgorithmName="SHA-512" workbookHashValue="5gn7xLzPIX3Z3PNOz1unN/tl6xmgKbFE+sEpHbQhGBIOhdC3iD9I15wFwj57WrDFndxdFwOy+2T/icYmnV1zkw==" workbookSaltValue="2x2xaxFVcW/2M+UUKKmDMw==" workbookSpinCount="100000" lockStructure="1"/>
  <bookViews>
    <workbookView xWindow="-28065" yWindow="-6810" windowWidth="20730" windowHeight="110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Q6" i="5"/>
  <c r="W10" i="4" s="1"/>
  <c r="P6" i="5"/>
  <c r="P10" i="4" s="1"/>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6" i="4"/>
  <c r="H86" i="4"/>
  <c r="E86" i="4"/>
  <c r="AT10" i="4"/>
  <c r="AL10" i="4"/>
  <c r="AD10" i="4"/>
  <c r="I10" i="4"/>
  <c r="B10" i="4"/>
</calcChain>
</file>

<file path=xl/sharedStrings.xml><?xml version="1.0" encoding="utf-8"?>
<sst xmlns="http://schemas.openxmlformats.org/spreadsheetml/2006/main" count="236" uniqueCount="119">
  <si>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</si>
  <si>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</si>
  <si>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</si>
  <si>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</si>
  <si>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</si>
  <si>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</si>
  <si>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</si>
  <si>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</si>
  <si>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</si>
  <si>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</si>
  <si>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</si>
  <si>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</si>
  <si>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</si>
  <si>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</si>
  <si>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</si>
  <si>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</si>
  <si>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</si>
  <si>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</si>
  <si>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</si>
  <si>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</si>
  <si>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</si>
  <si>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</si>
  <si>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</si>
  <si>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</si>
  <si>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</si>
  <si>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</si>
  <si>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</si>
  <si>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</si>
  <si>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</si>
  <si>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</si>
  <si>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</si>
  <si>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</si>
  <si>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</si>
  <si>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</si>
  <si>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</si>
  <si>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</si>
  <si>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</si>
  <si>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</si>
  <si>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</si>
  <si>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</si>
  <si>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</si>
  <si>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</si>
  <si>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</si>
  <si>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</si>
  <si>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</si>
  <si>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</si>
  <si>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</si>
  <si>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</si>
  <si>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</si>
  <si>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</si>
  <si>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</si>
  <si>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</si>
  <si>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</si>
  <si>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</si>
  <si>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</si>
  <si>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</si>
  <si>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</si>
  <si>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</si>
  <si>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</si>
  <si>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</si>
  <si>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</si>
  <si>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</si>
  <si>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</si>
  <si>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</si>
  <si>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</si>
  <si>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</si>
  <si>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</si>
  <si>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</si>
  <si>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</si>
  <si>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</si>
  <si>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</si>
  <si>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</si>
  <si>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</si>
  <si>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</si>
  <si>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</si>
  <si>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</si>
  <si>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</si>
  <si>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</si>
  <si>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</si>
  <si>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</si>
  <si>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</si>
  <si>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</si>
  <si>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</si>
  <si>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</si>
  <si>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</si>
  <si>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</si>
  <si>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</si>
  <si>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</si>
  <si>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</si>
  <si>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</si>
  <si>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</si>
  <si>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</si>
  <si>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</si>
  <si>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</si>
  <si>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</si>
  <si>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</si>
  <si>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</si>
  <si>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</si>
  <si>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上関町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</si>
  <si>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</si>
  <si>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</si>
  <si>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</si>
  <si>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</si>
  <si>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</si>
  <si>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</si>
  <si>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</si>
  <si>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</si>
  <si>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</si>
  <si>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</si>
  <si>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</si>
  <si>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</si>
  <si>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</si>
  <si>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</si>
  <si>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</si>
  <si>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</si>
  <si>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</si>
  <si>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xml:space="preserve"> 収益的収支比率は、例年どおり100％近い数値となった。しかし、人口減少が進み、使用料収入は減少傾向が続いているため、基準外繰入が総収益の大きな割合を占めているのが現状である。
　経費回収率は、類似団体平均と比較すれば数値はかなり悪い。使用料で回収すべき金額の大部分を一般会計の繰入金から賄っているのが現状である。今後も経費の削減を徹底して行う。
　計画人口410人に対して、現在の域内人口は174人まで減少した。人口減により、一日平均の処理水量も下がっている。そのため、施設利用率は類似団体平均と比較して大きく下回り、過大スペックになっている状況である。
　水洗化率は、水洗設置人口に変化がなかったのに対して、域内人口が減少したことで比率は上昇した。</t>
    <rPh sb="101" eb="103">
      <t>ヘイキン</t>
    </rPh>
    <phoneticPr fontId="4"/>
  </si>
  <si>
    <t>　平成10年に供用を開始し、管渠・設備の更新は状態が良いものは長寿命化を図り、更新はなるべく実施しないようにしている。</t>
    <phoneticPr fontId="4"/>
  </si>
  <si>
    <t xml:space="preserve"> 今後も人口減少による使用料収入の減少や施設の更新、修繕費用の増加が見込まれる。
　更新予定施設のスペックダウンの検討や施設の長寿命化に取り組み経費の削減に努めると同時に、今後人口減少が加速しても持続可能な汚水処理方式を模索・検討する必要性がある。</t>
    <rPh sb="93" eb="95">
      <t>カソク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</si>
</sst>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4E-4150-8804-C8836C89C05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2A4E-4150-8804-C8836C89C05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38.74</c:v>
                </c:pt>
                <c:pt idx="1">
                  <c:v>37.840000000000003</c:v>
                </c:pt>
                <c:pt idx="2">
                  <c:v>38.74</c:v>
                </c:pt>
                <c:pt idx="3">
                  <c:v>32.43</c:v>
                </c:pt>
                <c:pt idx="4">
                  <c:v>31.53</c:v>
                </c:pt>
              </c:numCache>
            </c:numRef>
          </c:val>
          <c:extLst>
            <c:ext xmlns:c16="http://schemas.microsoft.com/office/drawing/2014/chart" uri="{C3380CC4-5D6E-409C-BE32-E72D297353CC}">
              <c16:uniqueId val="{00000000-F514-404D-9D89-11CE6D0CB62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F514-404D-9D89-11CE6D0CB62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82.81</c:v>
                </c:pt>
                <c:pt idx="1">
                  <c:v>83.96</c:v>
                </c:pt>
                <c:pt idx="2">
                  <c:v>83.87</c:v>
                </c:pt>
                <c:pt idx="3">
                  <c:v>83.61</c:v>
                </c:pt>
                <c:pt idx="4">
                  <c:v>87.93</c:v>
                </c:pt>
              </c:numCache>
            </c:numRef>
          </c:val>
          <c:extLst>
            <c:ext xmlns:c16="http://schemas.microsoft.com/office/drawing/2014/chart" uri="{C3380CC4-5D6E-409C-BE32-E72D297353CC}">
              <c16:uniqueId val="{00000000-4B66-4898-A2BE-63CFFAAA3EB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4B66-4898-A2BE-63CFFAAA3EB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99.99</c:v>
                </c:pt>
                <c:pt idx="1">
                  <c:v>99.95</c:v>
                </c:pt>
                <c:pt idx="2">
                  <c:v>99.93</c:v>
                </c:pt>
                <c:pt idx="3">
                  <c:v>100.2</c:v>
                </c:pt>
                <c:pt idx="4">
                  <c:v>99.8</c:v>
                </c:pt>
              </c:numCache>
            </c:numRef>
          </c:val>
          <c:extLst>
            <c:ext xmlns:c16="http://schemas.microsoft.com/office/drawing/2014/chart" uri="{C3380CC4-5D6E-409C-BE32-E72D297353CC}">
              <c16:uniqueId val="{00000000-1125-4659-9311-B573FE08FF6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25-4659-9311-B573FE08FF6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66-47C2-9890-5C120877BEA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66-47C2-9890-5C120877BEA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7F-4CB6-A91D-B99CB6855A6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7F-4CB6-A91D-B99CB6855A6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199-4340-B94C-4C05902AA99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99-4340-B94C-4C05902AA99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2D-447C-B79B-57E9D5CF3AE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2D-447C-B79B-57E9D5CF3AE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64-4B8E-BEA9-B46FE416DD9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FC64-4B8E-BEA9-B46FE416DD9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24.39</c:v>
                </c:pt>
                <c:pt idx="1">
                  <c:v>37.31</c:v>
                </c:pt>
                <c:pt idx="2">
                  <c:v>26.31</c:v>
                </c:pt>
                <c:pt idx="3">
                  <c:v>29.75</c:v>
                </c:pt>
                <c:pt idx="4">
                  <c:v>28.86</c:v>
                </c:pt>
              </c:numCache>
            </c:numRef>
          </c:val>
          <c:extLst>
            <c:ext xmlns:c16="http://schemas.microsoft.com/office/drawing/2014/chart" uri="{C3380CC4-5D6E-409C-BE32-E72D297353CC}">
              <c16:uniqueId val="{00000000-57C4-47D5-8407-A4F8B76A5CF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57C4-47D5-8407-A4F8B76A5CF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783.25</c:v>
                </c:pt>
                <c:pt idx="1">
                  <c:v>514.23</c:v>
                </c:pt>
                <c:pt idx="2">
                  <c:v>724.38</c:v>
                </c:pt>
                <c:pt idx="3">
                  <c:v>646.86</c:v>
                </c:pt>
                <c:pt idx="4">
                  <c:v>688.48</c:v>
                </c:pt>
              </c:numCache>
            </c:numRef>
          </c:val>
          <c:extLst>
            <c:ext xmlns:c16="http://schemas.microsoft.com/office/drawing/2014/chart" uri="{C3380CC4-5D6E-409C-BE32-E72D297353CC}">
              <c16:uniqueId val="{00000000-35E0-4F0E-98ED-F605A6AFA54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35E0-4F0E-98ED-F605A6AFA54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山口県　上関町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2190</v>
      </c>
      <c r="AM8" s="45"/>
      <c r="AN8" s="45"/>
      <c r="AO8" s="45"/>
      <c r="AP8" s="45"/>
      <c r="AQ8" s="45"/>
      <c r="AR8" s="45"/>
      <c r="AS8" s="45"/>
      <c r="AT8" s="44">
        <f>データ!T6</f>
        <v>34.69</v>
      </c>
      <c r="AU8" s="44"/>
      <c r="AV8" s="44"/>
      <c r="AW8" s="44"/>
      <c r="AX8" s="44"/>
      <c r="AY8" s="44"/>
      <c r="AZ8" s="44"/>
      <c r="BA8" s="44"/>
      <c r="BB8" s="44">
        <f>データ!U6</f>
        <v>63.13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8.09</v>
      </c>
      <c r="Q10" s="44"/>
      <c r="R10" s="44"/>
      <c r="S10" s="44"/>
      <c r="T10" s="44"/>
      <c r="U10" s="44"/>
      <c r="V10" s="44"/>
      <c r="W10" s="44">
        <f>データ!Q6</f>
        <v>95.6</v>
      </c>
      <c r="X10" s="44"/>
      <c r="Y10" s="44"/>
      <c r="Z10" s="44"/>
      <c r="AA10" s="44"/>
      <c r="AB10" s="44"/>
      <c r="AC10" s="44"/>
      <c r="AD10" s="45">
        <f>データ!R6</f>
        <v>3500</v>
      </c>
      <c r="AE10" s="45"/>
      <c r="AF10" s="45"/>
      <c r="AG10" s="45"/>
      <c r="AH10" s="45"/>
      <c r="AI10" s="45"/>
      <c r="AJ10" s="45"/>
      <c r="AK10" s="2"/>
      <c r="AL10" s="45">
        <f>データ!V6</f>
        <v>174</v>
      </c>
      <c r="AM10" s="45"/>
      <c r="AN10" s="45"/>
      <c r="AO10" s="45"/>
      <c r="AP10" s="45"/>
      <c r="AQ10" s="45"/>
      <c r="AR10" s="45"/>
      <c r="AS10" s="45"/>
      <c r="AT10" s="44">
        <f>データ!W6</f>
        <v>0.1</v>
      </c>
      <c r="AU10" s="44"/>
      <c r="AV10" s="44"/>
      <c r="AW10" s="44"/>
      <c r="AX10" s="44"/>
      <c r="AY10" s="44"/>
      <c r="AZ10" s="44"/>
      <c r="BA10" s="44"/>
      <c r="BB10" s="44">
        <f>データ!X6</f>
        <v>1740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【798.10】</v>
      </c>
      <c r="I86" s="12" t="str">
        <f>データ!CA6</f>
        <v>【54.51】</v>
      </c>
      <c r="J86" s="12" t="str">
        <f>データ!CL6</f>
        <v>【286.33】</v>
      </c>
      <c r="K86" s="12" t="str">
        <f>データ!CW6</f>
        <v>【49.92】</v>
      </c>
      <c r="L86" s="12" t="str">
        <f>データ!DH6</f>
        <v>【87.80】</v>
      </c>
      <c r="M86" s="12" t="s">
        <v>44</v>
      </c>
      <c r="N86" s="12" t="s">
        <v>44</v>
      </c>
      <c r="O86" s="12" t="str">
        <f>データ!EO6</f>
        <v>【0.02】</v>
      </c>
    </row>
  </sheetData>
  <sheetProtection algorithmName="SHA-512" hashValue="lqpqlgiR1QKKJrT/tWg0LB8hfQU1SMR9lSe/g9D8kHDhrkpP7KnkTInwBMjYlBVVmxQ3tyiu/chBih24bi13nQ==" saltValue="SIP2c9wQ5eQxouh1/3RsM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2024</v>
      </c>
      <c r="C6" s="19">
        <f t="shared" ref="C6:X6" si="3">C7</f>
        <v>353418</v>
      </c>
      <c r="D6" s="19">
        <f t="shared" si="3"/>
        <v>47</v>
      </c>
      <c r="E6" s="19">
        <f t="shared" si="3"/>
        <v>17</v>
      </c>
      <c r="F6" s="19">
        <f t="shared" si="3"/>
        <v>5</v>
      </c>
      <c r="G6" s="19">
        <f t="shared" si="3"/>
        <v>0</v>
      </c>
      <c r="H6" s="19" t="str">
        <f t="shared" si="3"/>
        <v>山口県　上関町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8.09</v>
      </c>
      <c r="Q6" s="20">
        <f t="shared" si="3"/>
        <v>95.6</v>
      </c>
      <c r="R6" s="20">
        <f t="shared" si="3"/>
        <v>3500</v>
      </c>
      <c r="S6" s="20">
        <f t="shared" si="3"/>
        <v>2190</v>
      </c>
      <c r="T6" s="20">
        <f t="shared" si="3"/>
        <v>34.69</v>
      </c>
      <c r="U6" s="20">
        <f t="shared" si="3"/>
        <v>63.13</v>
      </c>
      <c r="V6" s="20">
        <f t="shared" si="3"/>
        <v>174</v>
      </c>
      <c r="W6" s="20">
        <f t="shared" si="3"/>
        <v>0.1</v>
      </c>
      <c r="X6" s="20">
        <f t="shared" si="3"/>
        <v>1740</v>
      </c>
      <c r="Y6" s="21">
        <f>IF(Y7="",NA(),Y7)</f>
        <v>99.99</v>
      </c>
      <c r="Z6" s="21">
        <f t="shared" ref="Z6:AH6" si="4">IF(Z7="",NA(),Z7)</f>
        <v>99.95</v>
      </c>
      <c r="AA6" s="21">
        <f t="shared" si="4"/>
        <v>99.93</v>
      </c>
      <c r="AB6" s="21">
        <f t="shared" si="4"/>
        <v>100.2</v>
      </c>
      <c r="AC6" s="21">
        <f t="shared" si="4"/>
        <v>99.8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24.39</v>
      </c>
      <c r="BR6" s="21">
        <f t="shared" ref="BR6:BZ6" si="8">IF(BR7="",NA(),BR7)</f>
        <v>37.31</v>
      </c>
      <c r="BS6" s="21">
        <f t="shared" si="8"/>
        <v>26.31</v>
      </c>
      <c r="BT6" s="21">
        <f t="shared" si="8"/>
        <v>29.75</v>
      </c>
      <c r="BU6" s="21">
        <f t="shared" si="8"/>
        <v>28.86</v>
      </c>
      <c r="BV6" s="21">
        <f t="shared" si="8"/>
        <v>57.08</v>
      </c>
      <c r="BW6" s="21">
        <f t="shared" si="8"/>
        <v>56.26</v>
      </c>
      <c r="BX6" s="21">
        <f t="shared" si="8"/>
        <v>52.94</v>
      </c>
      <c r="BY6" s="21">
        <f t="shared" si="8"/>
        <v>52.05</v>
      </c>
      <c r="BZ6" s="21">
        <f t="shared" si="8"/>
        <v>47.96</v>
      </c>
      <c r="CA6" s="20" t="str">
        <f>IF(CA7="","",IF(CA7="-","【-】","【"&amp;SUBSTITUTE(TEXT(CA7,"#,##0.00"),"-","△")&amp;"】"))</f>
        <v>【54.51】</v>
      </c>
      <c r="CB6" s="21">
        <f>IF(CB7="",NA(),CB7)</f>
        <v>783.25</v>
      </c>
      <c r="CC6" s="21">
        <f t="shared" ref="CC6:CK6" si="9">IF(CC7="",NA(),CC7)</f>
        <v>514.23</v>
      </c>
      <c r="CD6" s="21">
        <f t="shared" si="9"/>
        <v>724.38</v>
      </c>
      <c r="CE6" s="21">
        <f t="shared" si="9"/>
        <v>646.86</v>
      </c>
      <c r="CF6" s="21">
        <f t="shared" si="9"/>
        <v>688.48</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38.74</v>
      </c>
      <c r="CN6" s="21">
        <f t="shared" ref="CN6:CV6" si="10">IF(CN7="",NA(),CN7)</f>
        <v>37.840000000000003</v>
      </c>
      <c r="CO6" s="21">
        <f t="shared" si="10"/>
        <v>38.74</v>
      </c>
      <c r="CP6" s="21">
        <f t="shared" si="10"/>
        <v>32.43</v>
      </c>
      <c r="CQ6" s="21">
        <f t="shared" si="10"/>
        <v>31.53</v>
      </c>
      <c r="CR6" s="21">
        <f t="shared" si="10"/>
        <v>54.83</v>
      </c>
      <c r="CS6" s="21">
        <f t="shared" si="10"/>
        <v>66.53</v>
      </c>
      <c r="CT6" s="21">
        <f t="shared" si="10"/>
        <v>52.35</v>
      </c>
      <c r="CU6" s="21">
        <f t="shared" si="10"/>
        <v>46.25</v>
      </c>
      <c r="CV6" s="21">
        <f t="shared" si="10"/>
        <v>45.32</v>
      </c>
      <c r="CW6" s="20" t="str">
        <f>IF(CW7="","",IF(CW7="-","【-】","【"&amp;SUBSTITUTE(TEXT(CW7,"#,##0.00"),"-","△")&amp;"】"))</f>
        <v>【49.92】</v>
      </c>
      <c r="CX6" s="21">
        <f>IF(CX7="",NA(),CX7)</f>
        <v>82.81</v>
      </c>
      <c r="CY6" s="21">
        <f t="shared" ref="CY6:DG6" si="11">IF(CY7="",NA(),CY7)</f>
        <v>83.96</v>
      </c>
      <c r="CZ6" s="21">
        <f t="shared" si="11"/>
        <v>83.87</v>
      </c>
      <c r="DA6" s="21">
        <f t="shared" si="11"/>
        <v>83.61</v>
      </c>
      <c r="DB6" s="21">
        <f t="shared" si="11"/>
        <v>87.93</v>
      </c>
      <c r="DC6" s="21">
        <f t="shared" si="11"/>
        <v>84.7</v>
      </c>
      <c r="DD6" s="21">
        <f t="shared" si="11"/>
        <v>84.67</v>
      </c>
      <c r="DE6" s="21">
        <f t="shared" si="11"/>
        <v>84.39</v>
      </c>
      <c r="DF6" s="21">
        <f t="shared" si="11"/>
        <v>83.96</v>
      </c>
      <c r="DG6" s="21">
        <f t="shared" si="11"/>
        <v>83.54</v>
      </c>
      <c r="DH6" s="20" t="str">
        <f>IF(DH7="","",IF(DH7="-","【-】","【"&amp;SUBSTITUTE(TEXT(DH7,"#,##0.00"),"-","△")&amp;"】"))</f>
        <v>【87.80】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5" s="22" customFormat="1" x14ac:dyDescent="0.15">
      <c r="A7" s="14"/>
      <c r="B7" s="23">
        <v>2024</v>
      </c>
      <c r="C7" s="23">
        <v>353418</v>
      </c>
      <c r="D7" s="23">
        <v>47</v>
      </c>
      <c r="E7" s="23">
        <v>17</v>
      </c>
      <c r="F7" s="23">
        <v>5</v>
      </c>
      <c r="G7" s="23">
        <v>0</v>
      </c>
      <c r="H7" s="23" t="s">
        <v>98</v>
      </c>
      <c r="I7" s="23" t="s">
        <v>99</v>
      </c>
      <c r="J7" s="23" t="s">
        <v>100</v>
      </c>
      <c r="K7" s="23" t="s">
        <v>101</v>
      </c>
      <c r="L7" s="23" t="s">
        <v>102</v>
      </c>
      <c r="M7" s="23" t="s">
        <v>103</v>
      </c>
      <c r="N7" s="24" t="s">
        <v>104</v>
      </c>
      <c r="O7" s="24" t="s">
        <v>105</v>
      </c>
      <c r="P7" s="24">
        <v>8.09</v>
      </c>
      <c r="Q7" s="24">
        <v>95.6</v>
      </c>
      <c r="R7" s="24">
        <v>3500</v>
      </c>
      <c r="S7" s="24">
        <v>2190</v>
      </c>
      <c r="T7" s="24">
        <v>34.69</v>
      </c>
      <c r="U7" s="24">
        <v>63.13</v>
      </c>
      <c r="V7" s="24">
        <v>174</v>
      </c>
      <c r="W7" s="24">
        <v>0.1</v>
      </c>
      <c r="X7" s="24">
        <v>1740</v>
      </c>
      <c r="Y7" s="24">
        <v>99.99</v>
      </c>
      <c r="Z7" s="24">
        <v>99.95</v>
      </c>
      <c r="AA7" s="24">
        <v>99.93</v>
      </c>
      <c r="AB7" s="24">
        <v>100.2</v>
      </c>
      <c r="AC7" s="24">
        <v>99.8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867.83</v>
      </c>
      <c r="BL7" s="24">
        <v>791.76</v>
      </c>
      <c r="BM7" s="24">
        <v>900.82</v>
      </c>
      <c r="BN7" s="24">
        <v>839.21</v>
      </c>
      <c r="BO7" s="24">
        <v>791.46</v>
      </c>
      <c r="BP7" s="24">
        <v>798.1</v>
      </c>
      <c r="BQ7" s="24">
        <v>24.39</v>
      </c>
      <c r="BR7" s="24">
        <v>37.31</v>
      </c>
      <c r="BS7" s="24">
        <v>26.31</v>
      </c>
      <c r="BT7" s="24">
        <v>29.75</v>
      </c>
      <c r="BU7" s="24">
        <v>28.86</v>
      </c>
      <c r="BV7" s="24">
        <v>57.08</v>
      </c>
      <c r="BW7" s="24">
        <v>56.26</v>
      </c>
      <c r="BX7" s="24">
        <v>52.94</v>
      </c>
      <c r="BY7" s="24">
        <v>52.05</v>
      </c>
      <c r="BZ7" s="24">
        <v>47.96</v>
      </c>
      <c r="CA7" s="24">
        <v>54.51</v>
      </c>
      <c r="CB7" s="24">
        <v>783.25</v>
      </c>
      <c r="CC7" s="24">
        <v>514.23</v>
      </c>
      <c r="CD7" s="24">
        <v>724.38</v>
      </c>
      <c r="CE7" s="24">
        <v>646.86</v>
      </c>
      <c r="CF7" s="24">
        <v>688.48</v>
      </c>
      <c r="CG7" s="24">
        <v>274.99</v>
      </c>
      <c r="CH7" s="24">
        <v>282.08999999999997</v>
      </c>
      <c r="CI7" s="24">
        <v>303.27999999999997</v>
      </c>
      <c r="CJ7" s="24">
        <v>301.86</v>
      </c>
      <c r="CK7" s="24">
        <v>325.85000000000002</v>
      </c>
      <c r="CL7" s="24">
        <v>286.33</v>
      </c>
      <c r="CM7" s="24">
        <v>38.74</v>
      </c>
      <c r="CN7" s="24">
        <v>37.840000000000003</v>
      </c>
      <c r="CO7" s="24">
        <v>38.74</v>
      </c>
      <c r="CP7" s="24">
        <v>32.43</v>
      </c>
      <c r="CQ7" s="24">
        <v>31.53</v>
      </c>
      <c r="CR7" s="24">
        <v>54.83</v>
      </c>
      <c r="CS7" s="24">
        <v>66.53</v>
      </c>
      <c r="CT7" s="24">
        <v>52.35</v>
      </c>
      <c r="CU7" s="24">
        <v>46.25</v>
      </c>
      <c r="CV7" s="24">
        <v>45.32</v>
      </c>
      <c r="CW7" s="24">
        <v>49.92</v>
      </c>
      <c r="CX7" s="24">
        <v>82.81</v>
      </c>
      <c r="CY7" s="24">
        <v>83.96</v>
      </c>
      <c r="CZ7" s="24">
        <v>83.87</v>
      </c>
      <c r="DA7" s="24">
        <v>83.61</v>
      </c>
      <c r="DB7" s="24">
        <v>87.93</v>
      </c>
      <c r="DC7" s="24">
        <v>84.7</v>
      </c>
      <c r="DD7" s="24">
        <v>84.67</v>
      </c>
      <c r="DE7" s="24">
        <v>84.39</v>
      </c>
      <c r="DF7" s="24">
        <v>83.96</v>
      </c>
      <c r="DG7" s="24">
        <v>83.54</v>
      </c>
      <c r="DH7" s="24">
        <v>87.8</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0.25</v>
      </c>
      <c r="EK7" s="24">
        <v>0.05</v>
      </c>
      <c r="EL7" s="24">
        <v>0.03</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2026-02-05T08:08:35Z</cp:lastPrinted>
  <dcterms:created xsi:type="dcterms:W3CDTF">2025-12-22T09:29:57Z</dcterms:created>
  <dcterms:modified xsi:type="dcterms:W3CDTF">2026-02-17T01:00:51Z</dcterms:modified>
  <cp:category/>
</cp:coreProperties>
</file>