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5.xml" ContentType="application/vnd.openxmlformats-officedocument.drawingml.chart+xml"/>
  <Override PartName="/xl/drawings/drawing23.xml" ContentType="application/vnd.openxmlformats-officedocument.drawing+xml"/>
  <Override PartName="/xl/charts/chart16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10.21.21.42\share\11消防救急班\@消防救急班\04_火災統計／山口県の火災等\◆「山口県の火災」◆\R07火災統計データ（R6年発行\20260303公表用\"/>
    </mc:Choice>
  </mc:AlternateContent>
  <xr:revisionPtr revIDLastSave="0" documentId="13_ncr:1_{B3AC6F8C-25BE-461A-B7FF-3F71253E04DF}" xr6:coauthVersionLast="47" xr6:coauthVersionMax="47" xr10:uidLastSave="{00000000-0000-0000-0000-000000000000}"/>
  <workbookProtection workbookPassword="F087" lockStructure="1"/>
  <bookViews>
    <workbookView xWindow="-28920" yWindow="-120" windowWidth="29040" windowHeight="15720" tabRatio="820" xr2:uid="{00000000-000D-0000-FFFF-FFFF00000000}"/>
  </bookViews>
  <sheets>
    <sheet name="目次" sheetId="2" r:id="rId1"/>
    <sheet name="1" sheetId="3" r:id="rId2"/>
    <sheet name="2" sheetId="4" r:id="rId3"/>
    <sheet name="3" sheetId="5" r:id="rId4"/>
    <sheet name="4" sheetId="6" r:id="rId5"/>
    <sheet name="5" sheetId="7" r:id="rId6"/>
    <sheet name="6" sheetId="8" r:id="rId7"/>
    <sheet name="7" sheetId="9" r:id="rId8"/>
    <sheet name="8" sheetId="10" r:id="rId9"/>
    <sheet name="9" sheetId="11" r:id="rId10"/>
    <sheet name="10" sheetId="12" r:id="rId11"/>
    <sheet name="11" sheetId="13" r:id="rId12"/>
    <sheet name="12" sheetId="14" r:id="rId13"/>
    <sheet name="13" sheetId="15" r:id="rId14"/>
    <sheet name="14" sheetId="44" r:id="rId15"/>
    <sheet name="15" sheetId="45" r:id="rId16"/>
    <sheet name="16" sheetId="18" r:id="rId17"/>
    <sheet name="17" sheetId="19" r:id="rId18"/>
    <sheet name="18" sheetId="20" r:id="rId19"/>
    <sheet name="19" sheetId="21" r:id="rId20"/>
    <sheet name="20" sheetId="22" r:id="rId21"/>
    <sheet name="21" sheetId="29" r:id="rId22"/>
    <sheet name="22" sheetId="30" r:id="rId23"/>
    <sheet name="23" sheetId="31" r:id="rId24"/>
    <sheet name="24" sheetId="32" r:id="rId25"/>
    <sheet name="25" sheetId="51" r:id="rId26"/>
    <sheet name="26" sheetId="34" r:id="rId27"/>
    <sheet name="27" sheetId="35" r:id="rId28"/>
    <sheet name="28" sheetId="36" r:id="rId29"/>
    <sheet name="29" sheetId="38" r:id="rId30"/>
    <sheet name="30" sheetId="37" r:id="rId31"/>
    <sheet name="31" sheetId="39" r:id="rId32"/>
    <sheet name="32" sheetId="40" r:id="rId33"/>
  </sheets>
  <definedNames>
    <definedName name="_xlnm._FilterDatabase" localSheetId="1" hidden="1">'1'!$AW$2:$AX$2</definedName>
    <definedName name="_xlnm._FilterDatabase" localSheetId="14" hidden="1">'14'!$A$4:$BA$28</definedName>
    <definedName name="_xlnm._FilterDatabase" localSheetId="15" hidden="1">'15'!$A$4:$AB$34</definedName>
    <definedName name="_xlnm._FilterDatabase" localSheetId="2" hidden="1">'2'!$AX$3:$AY$3</definedName>
    <definedName name="_xlnm._FilterDatabase" localSheetId="3" hidden="1">'3'!$AW$3:$AX$3</definedName>
    <definedName name="_xlnm._FilterDatabase" localSheetId="4" hidden="1">'4'!$AV$3:$AW$3</definedName>
    <definedName name="_xlnm._FilterDatabase" localSheetId="6" hidden="1">'6'!$AY$2:$BB$2</definedName>
    <definedName name="_xlnm._FilterDatabase" localSheetId="7" hidden="1">'7'!$BE$2:$BH$2</definedName>
    <definedName name="_xlnm.Print_Area" localSheetId="1">'1'!$A$1:$Y$69</definedName>
    <definedName name="_xlnm.Print_Area" localSheetId="10">'10'!$A$1:$BA$23</definedName>
    <definedName name="_xlnm.Print_Area" localSheetId="11">'11'!$A$1:$P$28</definedName>
    <definedName name="_xlnm.Print_Area" localSheetId="12">'12'!$A$1:$M$28</definedName>
    <definedName name="_xlnm.Print_Area" localSheetId="13">'13'!$A$1:$Q$29</definedName>
    <definedName name="_xlnm.Print_Area" localSheetId="14">'14'!$A$1:$M$24</definedName>
    <definedName name="_xlnm.Print_Area" localSheetId="15">'15'!$A$1:$U$30</definedName>
    <definedName name="_xlnm.Print_Area" localSheetId="16">'16'!$B$1:$AA$20</definedName>
    <definedName name="_xlnm.Print_Area" localSheetId="17">'17'!$A$1:$AL$26</definedName>
    <definedName name="_xlnm.Print_Area" localSheetId="18">'18'!$A$1:$H$22</definedName>
    <definedName name="_xlnm.Print_Area" localSheetId="19">'19'!$A$1:$M$36</definedName>
    <definedName name="_xlnm.Print_Area" localSheetId="2">'2'!$A$1:$AA$65</definedName>
    <definedName name="_xlnm.Print_Area" localSheetId="20">'20'!$A$1:$L$36</definedName>
    <definedName name="_xlnm.Print_Area" localSheetId="21">'21'!$A$1:$P$32</definedName>
    <definedName name="_xlnm.Print_Area" localSheetId="22">'22'!$A$1:$N$39</definedName>
    <definedName name="_xlnm.Print_Area" localSheetId="23">'23'!$A$1:$N$34</definedName>
    <definedName name="_xlnm.Print_Area" localSheetId="24">'24'!$A$1:$O$38</definedName>
    <definedName name="_xlnm.Print_Area" localSheetId="26">'26'!$A$1:$N$30</definedName>
    <definedName name="_xlnm.Print_Area" localSheetId="27">'27'!$A$1:$O$33</definedName>
    <definedName name="_xlnm.Print_Area" localSheetId="28">'28'!$A$1:$N$40</definedName>
    <definedName name="_xlnm.Print_Area" localSheetId="29">'29'!$A$1:$AE$85</definedName>
    <definedName name="_xlnm.Print_Area" localSheetId="3">'3'!$A$1:$AG$61</definedName>
    <definedName name="_xlnm.Print_Area" localSheetId="30">'30'!$A$1:$O$39</definedName>
    <definedName name="_xlnm.Print_Area" localSheetId="31">'31'!$A$1:$O$38</definedName>
    <definedName name="_xlnm.Print_Area" localSheetId="32">'32'!$A$1:$N$35</definedName>
    <definedName name="_xlnm.Print_Area" localSheetId="4">'4'!$A$1:$Y$65</definedName>
    <definedName name="_xlnm.Print_Area" localSheetId="5">'5'!$B$2:$Y$19</definedName>
    <definedName name="_xlnm.Print_Area" localSheetId="6">'6'!$A$1:$AF$57</definedName>
    <definedName name="_xlnm.Print_Area" localSheetId="7">'7'!$A$1:$Y$38</definedName>
    <definedName name="_xlnm.Print_Area" localSheetId="8">'8'!$B$1:$AD$29</definedName>
    <definedName name="_xlnm.Print_Area" localSheetId="9">'9'!$A$1:$AL$31</definedName>
    <definedName name="_xlnm.Print_Area" localSheetId="0">目次!$A$1:$E$37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2" l="1"/>
  <c r="E15" i="18"/>
  <c r="AR20" i="11" l="1"/>
  <c r="AR21" i="11"/>
  <c r="AR22" i="11"/>
  <c r="AR23" i="11"/>
  <c r="AR24" i="11"/>
  <c r="AR25" i="11"/>
  <c r="AR26" i="11"/>
  <c r="AR27" i="11"/>
  <c r="AR28" i="11"/>
  <c r="AR29" i="11"/>
  <c r="AR30" i="11"/>
  <c r="AR19" i="11"/>
  <c r="K15" i="15"/>
  <c r="F14" i="14"/>
  <c r="Z22" i="11"/>
  <c r="AE14" i="11"/>
  <c r="AL14" i="11" s="1"/>
  <c r="AE15" i="11"/>
  <c r="AL15" i="11" s="1"/>
  <c r="Z14" i="11"/>
  <c r="Z15" i="11"/>
  <c r="V14" i="11"/>
  <c r="V15" i="11"/>
  <c r="Q14" i="11"/>
  <c r="Q15" i="11"/>
  <c r="M14" i="11"/>
  <c r="M15" i="11"/>
  <c r="I14" i="11"/>
  <c r="I15" i="11"/>
  <c r="U17" i="11"/>
  <c r="E23" i="22" l="1"/>
  <c r="E24" i="22" s="1"/>
  <c r="C18" i="21" l="1"/>
  <c r="AX17" i="12" l="1"/>
  <c r="AX18" i="12"/>
  <c r="K19" i="15" l="1"/>
  <c r="L6" i="22" l="1"/>
  <c r="K14" i="15"/>
  <c r="C14" i="15"/>
  <c r="C15" i="15"/>
  <c r="C11" i="14"/>
  <c r="C12" i="14"/>
  <c r="C13" i="14"/>
  <c r="C5" i="13"/>
  <c r="C6" i="13"/>
  <c r="C7" i="13"/>
  <c r="C8" i="13"/>
  <c r="C9" i="13"/>
  <c r="C10" i="13"/>
  <c r="C11" i="13"/>
  <c r="C12" i="13"/>
  <c r="C13" i="13"/>
  <c r="C4" i="13"/>
  <c r="AE13" i="11" l="1"/>
  <c r="AL13" i="11" s="1"/>
  <c r="Z13" i="11"/>
  <c r="V13" i="11"/>
  <c r="Q13" i="11"/>
  <c r="M13" i="11"/>
  <c r="I13" i="11"/>
  <c r="AE12" i="11"/>
  <c r="AL12" i="11" s="1"/>
  <c r="Z12" i="11"/>
  <c r="V12" i="11"/>
  <c r="Q12" i="11"/>
  <c r="M12" i="11"/>
  <c r="I12" i="11"/>
  <c r="AE11" i="11"/>
  <c r="AL11" i="11" s="1"/>
  <c r="Z11" i="11"/>
  <c r="V11" i="11"/>
  <c r="Q11" i="11"/>
  <c r="M11" i="11"/>
  <c r="I11" i="11"/>
  <c r="AE10" i="11"/>
  <c r="AL10" i="11" s="1"/>
  <c r="Z10" i="11"/>
  <c r="V10" i="11"/>
  <c r="Q10" i="11"/>
  <c r="M10" i="11"/>
  <c r="I10" i="11"/>
  <c r="AE9" i="11"/>
  <c r="AL9" i="11" s="1"/>
  <c r="Z9" i="11"/>
  <c r="V9" i="11"/>
  <c r="Q9" i="11"/>
  <c r="M9" i="11"/>
  <c r="I9" i="11"/>
  <c r="AE8" i="11"/>
  <c r="AL8" i="11" s="1"/>
  <c r="Z8" i="11"/>
  <c r="V8" i="11"/>
  <c r="Q8" i="11"/>
  <c r="M8" i="11"/>
  <c r="I8" i="11"/>
  <c r="AE7" i="11"/>
  <c r="AL7" i="11" s="1"/>
  <c r="Z7" i="11"/>
  <c r="V7" i="11"/>
  <c r="Q7" i="11"/>
  <c r="M7" i="11"/>
  <c r="I7" i="11"/>
  <c r="AE6" i="11"/>
  <c r="AL6" i="11" s="1"/>
  <c r="Z6" i="11"/>
  <c r="V6" i="11"/>
  <c r="Q6" i="11"/>
  <c r="M6" i="11"/>
  <c r="I6" i="11"/>
  <c r="O4" i="10"/>
  <c r="P19" i="7" l="1"/>
  <c r="L19" i="7" l="1"/>
  <c r="K19" i="7"/>
  <c r="J19" i="7"/>
  <c r="I19" i="7"/>
  <c r="H19" i="7"/>
  <c r="G19" i="7"/>
  <c r="F19" i="7"/>
  <c r="E19" i="7"/>
  <c r="D19" i="7"/>
  <c r="C19" i="7"/>
  <c r="U15" i="7" l="1"/>
  <c r="J6" i="22" l="1"/>
  <c r="I6" i="22"/>
  <c r="H6" i="22"/>
  <c r="G6" i="22"/>
  <c r="F6" i="22"/>
  <c r="E6" i="22"/>
  <c r="D6" i="22"/>
  <c r="C6" i="22"/>
  <c r="B6" i="22"/>
  <c r="M35" i="21" l="1"/>
  <c r="L35" i="21"/>
  <c r="K35" i="21"/>
  <c r="J35" i="21"/>
  <c r="I35" i="21"/>
  <c r="H35" i="21"/>
  <c r="G35" i="21"/>
  <c r="F35" i="21"/>
  <c r="E35" i="21"/>
  <c r="C35" i="21"/>
  <c r="M17" i="21"/>
  <c r="L17" i="21"/>
  <c r="K17" i="21"/>
  <c r="J17" i="21"/>
  <c r="I17" i="21"/>
  <c r="H17" i="21"/>
  <c r="G17" i="21"/>
  <c r="F17" i="21"/>
  <c r="E17" i="21"/>
  <c r="D17" i="21"/>
  <c r="C17" i="21"/>
  <c r="E9" i="18"/>
  <c r="AA20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19" i="18"/>
  <c r="E18" i="18"/>
  <c r="E17" i="18"/>
  <c r="E16" i="18"/>
  <c r="E14" i="18"/>
  <c r="E13" i="18"/>
  <c r="E12" i="18"/>
  <c r="E11" i="18"/>
  <c r="E10" i="18"/>
  <c r="C27" i="14"/>
  <c r="C26" i="14"/>
  <c r="C25" i="14"/>
  <c r="C24" i="14"/>
  <c r="C23" i="14"/>
  <c r="C22" i="14"/>
  <c r="C21" i="14"/>
  <c r="C20" i="14"/>
  <c r="C19" i="14"/>
  <c r="C18" i="14"/>
  <c r="C17" i="14"/>
  <c r="C16" i="14"/>
  <c r="M15" i="14"/>
  <c r="L15" i="14"/>
  <c r="K15" i="14"/>
  <c r="J15" i="14"/>
  <c r="I15" i="14"/>
  <c r="H15" i="14"/>
  <c r="G15" i="14"/>
  <c r="F15" i="14"/>
  <c r="E15" i="14"/>
  <c r="D15" i="14"/>
  <c r="M14" i="14"/>
  <c r="L14" i="14"/>
  <c r="K14" i="14"/>
  <c r="J14" i="14"/>
  <c r="I14" i="14"/>
  <c r="H14" i="14"/>
  <c r="G14" i="14"/>
  <c r="E14" i="14"/>
  <c r="D14" i="14"/>
  <c r="C10" i="14"/>
  <c r="C9" i="14"/>
  <c r="C8" i="14"/>
  <c r="C7" i="14"/>
  <c r="C6" i="14"/>
  <c r="C5" i="14"/>
  <c r="C4" i="14"/>
  <c r="C27" i="13"/>
  <c r="C26" i="13"/>
  <c r="C25" i="13"/>
  <c r="C24" i="13"/>
  <c r="C23" i="13"/>
  <c r="C22" i="13"/>
  <c r="C21" i="13"/>
  <c r="C20" i="13"/>
  <c r="C19" i="13"/>
  <c r="C18" i="13"/>
  <c r="C17" i="13"/>
  <c r="C16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AX22" i="12"/>
  <c r="AR22" i="12"/>
  <c r="AL22" i="12"/>
  <c r="AG22" i="12"/>
  <c r="AA22" i="12"/>
  <c r="T22" i="12"/>
  <c r="N22" i="12"/>
  <c r="D22" i="12"/>
  <c r="AX21" i="12"/>
  <c r="AR21" i="12"/>
  <c r="AL21" i="12"/>
  <c r="AG21" i="12"/>
  <c r="AA21" i="12"/>
  <c r="T21" i="12"/>
  <c r="N21" i="12"/>
  <c r="D21" i="12"/>
  <c r="AX20" i="12"/>
  <c r="AR20" i="12"/>
  <c r="AL20" i="12"/>
  <c r="AG20" i="12"/>
  <c r="AA20" i="12"/>
  <c r="T20" i="12"/>
  <c r="N20" i="12"/>
  <c r="D20" i="12"/>
  <c r="AX19" i="12"/>
  <c r="AR19" i="12"/>
  <c r="AL19" i="12"/>
  <c r="AG19" i="12"/>
  <c r="AA19" i="12"/>
  <c r="T19" i="12"/>
  <c r="N19" i="12"/>
  <c r="D19" i="12"/>
  <c r="AR18" i="12"/>
  <c r="AL18" i="12"/>
  <c r="AG18" i="12"/>
  <c r="AA18" i="12"/>
  <c r="T18" i="12"/>
  <c r="N18" i="12"/>
  <c r="D18" i="12"/>
  <c r="AR17" i="12"/>
  <c r="AL17" i="12"/>
  <c r="AG17" i="12"/>
  <c r="AA17" i="12"/>
  <c r="T17" i="12"/>
  <c r="N17" i="12"/>
  <c r="D17" i="12"/>
  <c r="BA16" i="12"/>
  <c r="AZ16" i="12"/>
  <c r="AY16" i="12"/>
  <c r="AW16" i="12"/>
  <c r="AV16" i="12"/>
  <c r="AU16" i="12"/>
  <c r="AT16" i="12"/>
  <c r="AS16" i="12"/>
  <c r="AQ16" i="12"/>
  <c r="AP16" i="12"/>
  <c r="AO16" i="12"/>
  <c r="AN16" i="12"/>
  <c r="AM16" i="12"/>
  <c r="AK16" i="12"/>
  <c r="AJ16" i="12"/>
  <c r="AI16" i="12"/>
  <c r="AH16" i="12"/>
  <c r="AF16" i="12"/>
  <c r="AE16" i="12"/>
  <c r="AC16" i="12"/>
  <c r="AB16" i="12"/>
  <c r="Z16" i="12"/>
  <c r="Y16" i="12"/>
  <c r="X16" i="12"/>
  <c r="W16" i="12"/>
  <c r="V16" i="12"/>
  <c r="U16" i="12"/>
  <c r="S16" i="12"/>
  <c r="R16" i="12"/>
  <c r="Q16" i="12"/>
  <c r="P16" i="12"/>
  <c r="O16" i="12"/>
  <c r="M16" i="12"/>
  <c r="L16" i="12"/>
  <c r="K16" i="12"/>
  <c r="J16" i="12"/>
  <c r="I16" i="12"/>
  <c r="H16" i="12"/>
  <c r="G16" i="12"/>
  <c r="F16" i="12"/>
  <c r="E16" i="12"/>
  <c r="BA15" i="12"/>
  <c r="AZ15" i="12"/>
  <c r="AY15" i="12"/>
  <c r="AX15" i="12"/>
  <c r="AW15" i="12"/>
  <c r="AV15" i="12"/>
  <c r="AU15" i="12"/>
  <c r="AT15" i="12"/>
  <c r="AS15" i="12"/>
  <c r="AQ15" i="12"/>
  <c r="AP15" i="12"/>
  <c r="AO15" i="12"/>
  <c r="AN15" i="12"/>
  <c r="AM15" i="12"/>
  <c r="AK15" i="12"/>
  <c r="AJ15" i="12"/>
  <c r="AI15" i="12"/>
  <c r="AH15" i="12"/>
  <c r="AF15" i="12"/>
  <c r="AE15" i="12"/>
  <c r="AD15" i="12"/>
  <c r="AC15" i="12"/>
  <c r="AB15" i="12"/>
  <c r="Z15" i="12"/>
  <c r="Y15" i="12"/>
  <c r="X15" i="12"/>
  <c r="W15" i="12"/>
  <c r="V15" i="12"/>
  <c r="U15" i="12"/>
  <c r="S15" i="12"/>
  <c r="R15" i="12"/>
  <c r="Q15" i="12"/>
  <c r="P15" i="12"/>
  <c r="O15" i="12"/>
  <c r="M15" i="12"/>
  <c r="L15" i="12"/>
  <c r="K15" i="12"/>
  <c r="J15" i="12"/>
  <c r="I15" i="12"/>
  <c r="H15" i="12"/>
  <c r="G15" i="12"/>
  <c r="F15" i="12"/>
  <c r="E15" i="12"/>
  <c r="AL15" i="12"/>
  <c r="AG15" i="12"/>
  <c r="N15" i="12"/>
  <c r="AR15" i="12"/>
  <c r="AA15" i="12"/>
  <c r="T15" i="12"/>
  <c r="D15" i="12"/>
  <c r="AD25" i="19"/>
  <c r="AK25" i="19" s="1"/>
  <c r="Y25" i="19"/>
  <c r="U25" i="19"/>
  <c r="P25" i="19"/>
  <c r="L25" i="19"/>
  <c r="H25" i="19"/>
  <c r="AD24" i="19"/>
  <c r="AK24" i="19" s="1"/>
  <c r="Y24" i="19"/>
  <c r="U24" i="19"/>
  <c r="P24" i="19"/>
  <c r="L24" i="19"/>
  <c r="H24" i="19"/>
  <c r="AD23" i="19"/>
  <c r="AK23" i="19" s="1"/>
  <c r="Y23" i="19"/>
  <c r="U23" i="19"/>
  <c r="P23" i="19"/>
  <c r="L23" i="19"/>
  <c r="H23" i="19"/>
  <c r="AD22" i="19"/>
  <c r="AK22" i="19" s="1"/>
  <c r="Y22" i="19"/>
  <c r="U22" i="19"/>
  <c r="P22" i="19"/>
  <c r="L22" i="19"/>
  <c r="H22" i="19"/>
  <c r="AD21" i="19"/>
  <c r="AK21" i="19" s="1"/>
  <c r="Y21" i="19"/>
  <c r="U21" i="19"/>
  <c r="P21" i="19"/>
  <c r="L21" i="19"/>
  <c r="H21" i="19"/>
  <c r="AD20" i="19"/>
  <c r="AK20" i="19" s="1"/>
  <c r="Y20" i="19"/>
  <c r="U20" i="19"/>
  <c r="P20" i="19"/>
  <c r="L20" i="19"/>
  <c r="H20" i="19"/>
  <c r="AD19" i="19"/>
  <c r="AK19" i="19" s="1"/>
  <c r="Y19" i="19"/>
  <c r="U19" i="19"/>
  <c r="P19" i="19"/>
  <c r="L19" i="19"/>
  <c r="H19" i="19"/>
  <c r="AD18" i="19"/>
  <c r="AK18" i="19" s="1"/>
  <c r="Y18" i="19"/>
  <c r="U18" i="19"/>
  <c r="P18" i="19"/>
  <c r="L18" i="19"/>
  <c r="H18" i="19"/>
  <c r="AD17" i="19"/>
  <c r="AK17" i="19" s="1"/>
  <c r="Y17" i="19"/>
  <c r="U17" i="19"/>
  <c r="P17" i="19"/>
  <c r="L17" i="19"/>
  <c r="H17" i="19"/>
  <c r="AD16" i="19"/>
  <c r="AK16" i="19" s="1"/>
  <c r="Y16" i="19"/>
  <c r="U16" i="19"/>
  <c r="P16" i="19"/>
  <c r="L16" i="19"/>
  <c r="H16" i="19"/>
  <c r="AD15" i="19"/>
  <c r="AK15" i="19" s="1"/>
  <c r="Y15" i="19"/>
  <c r="U15" i="19"/>
  <c r="P15" i="19"/>
  <c r="L15" i="19"/>
  <c r="H15" i="19"/>
  <c r="AD14" i="19"/>
  <c r="AK14" i="19" s="1"/>
  <c r="Y14" i="19"/>
  <c r="U14" i="19"/>
  <c r="P14" i="19"/>
  <c r="L14" i="19"/>
  <c r="H14" i="19"/>
  <c r="AD13" i="19"/>
  <c r="AK13" i="19" s="1"/>
  <c r="Y13" i="19"/>
  <c r="U13" i="19"/>
  <c r="P13" i="19"/>
  <c r="L13" i="19"/>
  <c r="H13" i="19"/>
  <c r="AD12" i="19"/>
  <c r="AK12" i="19" s="1"/>
  <c r="Y12" i="19"/>
  <c r="U12" i="19"/>
  <c r="P12" i="19"/>
  <c r="L12" i="19"/>
  <c r="H12" i="19"/>
  <c r="AD11" i="19"/>
  <c r="AK11" i="19" s="1"/>
  <c r="Y11" i="19"/>
  <c r="U11" i="19"/>
  <c r="P11" i="19"/>
  <c r="L11" i="19"/>
  <c r="H11" i="19"/>
  <c r="AD10" i="19"/>
  <c r="AK10" i="19" s="1"/>
  <c r="Y10" i="19"/>
  <c r="U10" i="19"/>
  <c r="P10" i="19"/>
  <c r="L10" i="19"/>
  <c r="H10" i="19"/>
  <c r="AD9" i="19"/>
  <c r="AK9" i="19" s="1"/>
  <c r="Y9" i="19"/>
  <c r="U9" i="19"/>
  <c r="P9" i="19"/>
  <c r="L9" i="19"/>
  <c r="H9" i="19"/>
  <c r="AK8" i="19"/>
  <c r="AD8" i="19"/>
  <c r="Y8" i="19"/>
  <c r="U8" i="19"/>
  <c r="P8" i="19"/>
  <c r="L8" i="19"/>
  <c r="H8" i="19"/>
  <c r="AD7" i="19"/>
  <c r="AK7" i="19" s="1"/>
  <c r="Y7" i="19"/>
  <c r="U7" i="19"/>
  <c r="P7" i="19"/>
  <c r="L7" i="19"/>
  <c r="H7" i="19"/>
  <c r="AJ6" i="19"/>
  <c r="AI6" i="19"/>
  <c r="AH6" i="19"/>
  <c r="AG6" i="19"/>
  <c r="AF6" i="19"/>
  <c r="AE6" i="19"/>
  <c r="AC6" i="19"/>
  <c r="AB6" i="19"/>
  <c r="AA6" i="19"/>
  <c r="G21" i="10" s="1"/>
  <c r="W21" i="10" s="1"/>
  <c r="Z6" i="19"/>
  <c r="G20" i="10" s="1"/>
  <c r="AA20" i="10" s="1"/>
  <c r="X6" i="19"/>
  <c r="W6" i="19"/>
  <c r="V6" i="19"/>
  <c r="T6" i="19"/>
  <c r="S6" i="19"/>
  <c r="R6" i="19"/>
  <c r="Q6" i="19"/>
  <c r="G16" i="10" s="1"/>
  <c r="W16" i="10" s="1"/>
  <c r="O6" i="19"/>
  <c r="N6" i="19"/>
  <c r="M6" i="19"/>
  <c r="K6" i="19"/>
  <c r="G14" i="10" s="1"/>
  <c r="J6" i="19"/>
  <c r="G13" i="10" s="1"/>
  <c r="W13" i="10" s="1"/>
  <c r="I6" i="19"/>
  <c r="G12" i="10" s="1"/>
  <c r="W12" i="10" s="1"/>
  <c r="G6" i="19"/>
  <c r="G10" i="10" s="1"/>
  <c r="W10" i="10" s="1"/>
  <c r="F6" i="19"/>
  <c r="G9" i="10" s="1"/>
  <c r="S9" i="10" s="1"/>
  <c r="E6" i="19"/>
  <c r="G8" i="10" s="1"/>
  <c r="AA8" i="10" s="1"/>
  <c r="D6" i="19"/>
  <c r="G7" i="10" s="1"/>
  <c r="AA7" i="10" s="1"/>
  <c r="C6" i="19"/>
  <c r="G6" i="10" s="1"/>
  <c r="B6" i="19"/>
  <c r="G5" i="10" s="1"/>
  <c r="AE29" i="11"/>
  <c r="AL29" i="11" s="1"/>
  <c r="Z29" i="11"/>
  <c r="V29" i="11"/>
  <c r="Q29" i="11"/>
  <c r="M29" i="11"/>
  <c r="I29" i="11"/>
  <c r="AE28" i="11"/>
  <c r="AL28" i="11" s="1"/>
  <c r="Z28" i="11"/>
  <c r="V28" i="11"/>
  <c r="Q28" i="11"/>
  <c r="M28" i="11"/>
  <c r="I28" i="11"/>
  <c r="AE27" i="11"/>
  <c r="AL27" i="11" s="1"/>
  <c r="Z27" i="11"/>
  <c r="V27" i="11"/>
  <c r="Q27" i="11"/>
  <c r="M27" i="11"/>
  <c r="I27" i="11"/>
  <c r="AE26" i="11"/>
  <c r="AL26" i="11" s="1"/>
  <c r="Z26" i="11"/>
  <c r="V26" i="11"/>
  <c r="Q26" i="11"/>
  <c r="M26" i="11"/>
  <c r="I26" i="11"/>
  <c r="AE25" i="11"/>
  <c r="AL25" i="11" s="1"/>
  <c r="Z25" i="11"/>
  <c r="V25" i="11"/>
  <c r="Q25" i="11"/>
  <c r="M25" i="11"/>
  <c r="I25" i="11"/>
  <c r="AE24" i="11"/>
  <c r="AL24" i="11" s="1"/>
  <c r="Z24" i="11"/>
  <c r="V24" i="11"/>
  <c r="Q24" i="11"/>
  <c r="M24" i="11"/>
  <c r="I24" i="11"/>
  <c r="AE23" i="11"/>
  <c r="AL23" i="11" s="1"/>
  <c r="Z23" i="11"/>
  <c r="V23" i="11"/>
  <c r="Q23" i="11"/>
  <c r="M23" i="11"/>
  <c r="I23" i="11"/>
  <c r="AE22" i="11"/>
  <c r="AL22" i="11" s="1"/>
  <c r="V22" i="11"/>
  <c r="Q22" i="11"/>
  <c r="M22" i="11"/>
  <c r="I22" i="11"/>
  <c r="AE21" i="11"/>
  <c r="AL21" i="11" s="1"/>
  <c r="Z21" i="11"/>
  <c r="V21" i="11"/>
  <c r="Q21" i="11"/>
  <c r="M21" i="11"/>
  <c r="I21" i="11"/>
  <c r="AL20" i="11"/>
  <c r="AE20" i="11"/>
  <c r="Z20" i="11"/>
  <c r="V20" i="11"/>
  <c r="Q20" i="11"/>
  <c r="M20" i="11"/>
  <c r="I20" i="11"/>
  <c r="AE19" i="11"/>
  <c r="AL19" i="11" s="1"/>
  <c r="Z19" i="11"/>
  <c r="V19" i="11"/>
  <c r="Q19" i="11"/>
  <c r="M19" i="11"/>
  <c r="I19" i="11"/>
  <c r="AE18" i="11"/>
  <c r="Z18" i="11"/>
  <c r="V18" i="11"/>
  <c r="Q18" i="11"/>
  <c r="M18" i="11"/>
  <c r="I18" i="11"/>
  <c r="AK17" i="11"/>
  <c r="AJ17" i="11"/>
  <c r="AI17" i="11"/>
  <c r="AH17" i="11"/>
  <c r="AG17" i="11"/>
  <c r="AF17" i="11"/>
  <c r="AD17" i="11"/>
  <c r="AC17" i="11"/>
  <c r="AB17" i="11"/>
  <c r="AA17" i="11"/>
  <c r="Y17" i="11"/>
  <c r="X17" i="11"/>
  <c r="W17" i="11"/>
  <c r="T17" i="11"/>
  <c r="S17" i="11"/>
  <c r="R17" i="11"/>
  <c r="P17" i="11"/>
  <c r="O17" i="11"/>
  <c r="N17" i="11"/>
  <c r="L17" i="11"/>
  <c r="K17" i="11"/>
  <c r="J17" i="11"/>
  <c r="H17" i="11"/>
  <c r="G17" i="11"/>
  <c r="F17" i="11"/>
  <c r="E17" i="11"/>
  <c r="D17" i="11"/>
  <c r="C17" i="11"/>
  <c r="U16" i="11"/>
  <c r="O22" i="10"/>
  <c r="K22" i="10"/>
  <c r="O17" i="10"/>
  <c r="K17" i="10"/>
  <c r="AA14" i="10"/>
  <c r="W14" i="10"/>
  <c r="S14" i="10"/>
  <c r="AA13" i="10"/>
  <c r="O11" i="10"/>
  <c r="K11" i="10"/>
  <c r="AA10" i="10"/>
  <c r="S10" i="10"/>
  <c r="W7" i="10"/>
  <c r="S7" i="10"/>
  <c r="AA6" i="10"/>
  <c r="W6" i="10"/>
  <c r="S6" i="10"/>
  <c r="AA5" i="10"/>
  <c r="W5" i="10"/>
  <c r="S5" i="10"/>
  <c r="K4" i="10"/>
  <c r="S12" i="10" l="1"/>
  <c r="G11" i="10"/>
  <c r="W11" i="10" s="1"/>
  <c r="AA12" i="10"/>
  <c r="S8" i="10"/>
  <c r="W8" i="10"/>
  <c r="S20" i="10"/>
  <c r="AA21" i="10"/>
  <c r="W20" i="10"/>
  <c r="AA16" i="10"/>
  <c r="S13" i="10"/>
  <c r="AR16" i="12"/>
  <c r="AG16" i="12"/>
  <c r="G24" i="10"/>
  <c r="G4" i="10"/>
  <c r="AA4" i="10" s="1"/>
  <c r="G25" i="10"/>
  <c r="G26" i="10"/>
  <c r="AX16" i="12"/>
  <c r="S16" i="10"/>
  <c r="S21" i="10"/>
  <c r="G27" i="10"/>
  <c r="S27" i="10" s="1"/>
  <c r="G29" i="10"/>
  <c r="G28" i="10"/>
  <c r="U6" i="19"/>
  <c r="G18" i="10" s="1"/>
  <c r="L6" i="19"/>
  <c r="E20" i="18"/>
  <c r="AL16" i="12"/>
  <c r="C17" i="12"/>
  <c r="D35" i="21"/>
  <c r="Y6" i="19"/>
  <c r="P6" i="19"/>
  <c r="G15" i="10" s="1"/>
  <c r="H6" i="19"/>
  <c r="C15" i="14"/>
  <c r="C14" i="14"/>
  <c r="C15" i="13"/>
  <c r="C19" i="12"/>
  <c r="AA16" i="12"/>
  <c r="C18" i="12"/>
  <c r="T16" i="12"/>
  <c r="C22" i="12"/>
  <c r="N16" i="12"/>
  <c r="C21" i="12"/>
  <c r="AA11" i="10"/>
  <c r="AE17" i="11"/>
  <c r="AL17" i="11" s="1"/>
  <c r="AL18" i="11"/>
  <c r="Z17" i="11"/>
  <c r="V17" i="11"/>
  <c r="Q17" i="11"/>
  <c r="M17" i="11"/>
  <c r="I17" i="11"/>
  <c r="C20" i="12"/>
  <c r="D16" i="12"/>
  <c r="AD16" i="12"/>
  <c r="C15" i="12"/>
  <c r="AK6" i="19"/>
  <c r="AD6" i="19"/>
  <c r="S11" i="10"/>
  <c r="AA25" i="10" l="1"/>
  <c r="S25" i="10"/>
  <c r="W25" i="10"/>
  <c r="S24" i="10"/>
  <c r="W24" i="10"/>
  <c r="AA24" i="10"/>
  <c r="AA29" i="10"/>
  <c r="W29" i="10"/>
  <c r="S29" i="10"/>
  <c r="G23" i="10"/>
  <c r="W4" i="10"/>
  <c r="AA15" i="10"/>
  <c r="W15" i="10"/>
  <c r="S15" i="10"/>
  <c r="AA28" i="10"/>
  <c r="W28" i="10"/>
  <c r="S28" i="10"/>
  <c r="S4" i="10"/>
  <c r="AA26" i="10"/>
  <c r="W26" i="10"/>
  <c r="S26" i="10"/>
  <c r="S19" i="10"/>
  <c r="AA19" i="10"/>
  <c r="W19" i="10"/>
  <c r="AA18" i="10"/>
  <c r="W18" i="10"/>
  <c r="S18" i="10"/>
  <c r="G17" i="10"/>
  <c r="C16" i="12"/>
  <c r="K29" i="15"/>
  <c r="C29" i="15"/>
  <c r="K28" i="15"/>
  <c r="C28" i="15"/>
  <c r="K27" i="15"/>
  <c r="C27" i="15"/>
  <c r="K26" i="15"/>
  <c r="C26" i="15"/>
  <c r="K25" i="15"/>
  <c r="C25" i="15"/>
  <c r="K24" i="15"/>
  <c r="C24" i="15"/>
  <c r="K23" i="15"/>
  <c r="C23" i="15"/>
  <c r="K22" i="15"/>
  <c r="C22" i="15"/>
  <c r="K21" i="15"/>
  <c r="C21" i="15"/>
  <c r="K20" i="15"/>
  <c r="C20" i="15"/>
  <c r="C19" i="15"/>
  <c r="K18" i="15"/>
  <c r="C18" i="15"/>
  <c r="Q17" i="15"/>
  <c r="P17" i="15"/>
  <c r="O17" i="15"/>
  <c r="N17" i="15"/>
  <c r="M17" i="15"/>
  <c r="L17" i="15"/>
  <c r="J17" i="15"/>
  <c r="I17" i="15"/>
  <c r="H17" i="15"/>
  <c r="G17" i="15"/>
  <c r="F17" i="15"/>
  <c r="E17" i="15"/>
  <c r="D17" i="15"/>
  <c r="Q16" i="15"/>
  <c r="P16" i="15"/>
  <c r="O16" i="15"/>
  <c r="N16" i="15"/>
  <c r="M16" i="15"/>
  <c r="L16" i="15"/>
  <c r="J16" i="15"/>
  <c r="I16" i="15"/>
  <c r="H16" i="15"/>
  <c r="G16" i="15"/>
  <c r="F16" i="15"/>
  <c r="E16" i="15"/>
  <c r="D16" i="15"/>
  <c r="K13" i="15"/>
  <c r="C13" i="15"/>
  <c r="K12" i="15"/>
  <c r="C12" i="15"/>
  <c r="K11" i="15"/>
  <c r="C11" i="15"/>
  <c r="K10" i="15"/>
  <c r="C10" i="15"/>
  <c r="K9" i="15"/>
  <c r="C9" i="15"/>
  <c r="K8" i="15"/>
  <c r="C8" i="15"/>
  <c r="K7" i="15"/>
  <c r="C7" i="15"/>
  <c r="K6" i="15"/>
  <c r="C6" i="15"/>
  <c r="AA23" i="10" l="1"/>
  <c r="W23" i="10"/>
  <c r="S23" i="10"/>
  <c r="G22" i="10"/>
  <c r="W17" i="10"/>
  <c r="AA17" i="10"/>
  <c r="S17" i="10"/>
  <c r="C17" i="15"/>
  <c r="K16" i="15"/>
  <c r="C16" i="15"/>
  <c r="K17" i="15"/>
  <c r="S22" i="10" l="1"/>
  <c r="AA22" i="10"/>
  <c r="W22" i="10"/>
  <c r="B3" i="2"/>
  <c r="K6" i="22" l="1"/>
  <c r="AP31" i="11" l="1"/>
  <c r="AQ31" i="11" l="1"/>
  <c r="CH18" i="11" l="1"/>
  <c r="S7" i="7" l="1"/>
  <c r="S8" i="7"/>
  <c r="S9" i="7"/>
  <c r="S10" i="7"/>
  <c r="K13" i="22"/>
  <c r="AR31" i="11" l="1"/>
  <c r="CC18" i="11"/>
  <c r="CD18" i="11"/>
  <c r="CE18" i="11"/>
  <c r="CF18" i="11"/>
  <c r="CG18" i="11"/>
  <c r="R7" i="7" l="1"/>
  <c r="G9" i="20" l="1"/>
  <c r="V7" i="9"/>
  <c r="X25" i="9"/>
  <c r="W25" i="9"/>
  <c r="V6" i="9"/>
  <c r="V21" i="9"/>
  <c r="V18" i="9"/>
  <c r="V3" i="9"/>
  <c r="V4" i="9"/>
  <c r="V12" i="9"/>
  <c r="V16" i="9"/>
  <c r="V13" i="9"/>
  <c r="V20" i="9"/>
  <c r="V19" i="9"/>
  <c r="V11" i="9"/>
  <c r="V8" i="9"/>
  <c r="V14" i="9"/>
  <c r="V10" i="9"/>
  <c r="V15" i="9"/>
  <c r="V9" i="9"/>
  <c r="V17" i="9"/>
  <c r="V5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L3" i="9"/>
  <c r="R25" i="9"/>
  <c r="S25" i="9"/>
  <c r="Q25" i="9" s="1"/>
  <c r="Q8" i="9"/>
  <c r="Q21" i="9"/>
  <c r="Q11" i="9"/>
  <c r="Q5" i="9"/>
  <c r="Q14" i="9"/>
  <c r="Q7" i="9"/>
  <c r="Q3" i="9"/>
  <c r="Q15" i="9"/>
  <c r="Q10" i="9"/>
  <c r="Q9" i="9"/>
  <c r="Q4" i="9"/>
  <c r="Q17" i="9"/>
  <c r="Q19" i="9"/>
  <c r="Q16" i="9"/>
  <c r="Q6" i="9"/>
  <c r="Q18" i="9"/>
  <c r="Q13" i="9"/>
  <c r="Q20" i="9"/>
  <c r="Q12" i="9"/>
  <c r="D24" i="9"/>
  <c r="C24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R51" i="6"/>
  <c r="F10" i="20"/>
  <c r="T7" i="7"/>
  <c r="U7" i="7"/>
  <c r="V7" i="7"/>
  <c r="Y7" i="7" s="1"/>
  <c r="R8" i="7"/>
  <c r="T8" i="7"/>
  <c r="U8" i="7"/>
  <c r="V8" i="7"/>
  <c r="R9" i="7"/>
  <c r="T9" i="7"/>
  <c r="U9" i="7"/>
  <c r="V9" i="7"/>
  <c r="R10" i="7"/>
  <c r="T10" i="7"/>
  <c r="U10" i="7"/>
  <c r="V10" i="7"/>
  <c r="R11" i="7"/>
  <c r="S11" i="7"/>
  <c r="T11" i="7"/>
  <c r="U11" i="7"/>
  <c r="V11" i="7"/>
  <c r="R12" i="7"/>
  <c r="S12" i="7"/>
  <c r="T12" i="7"/>
  <c r="U12" i="7"/>
  <c r="V12" i="7"/>
  <c r="R13" i="7"/>
  <c r="S13" i="7"/>
  <c r="T13" i="7"/>
  <c r="U13" i="7"/>
  <c r="V13" i="7"/>
  <c r="R14" i="7"/>
  <c r="S14" i="7"/>
  <c r="T14" i="7"/>
  <c r="U14" i="7"/>
  <c r="V14" i="7"/>
  <c r="R15" i="7"/>
  <c r="S15" i="7"/>
  <c r="T15" i="7"/>
  <c r="V15" i="7"/>
  <c r="R16" i="7"/>
  <c r="S16" i="7"/>
  <c r="T16" i="7"/>
  <c r="U16" i="7"/>
  <c r="V16" i="7"/>
  <c r="R17" i="7"/>
  <c r="S17" i="7"/>
  <c r="T17" i="7"/>
  <c r="U17" i="7"/>
  <c r="V17" i="7"/>
  <c r="R18" i="7"/>
  <c r="S18" i="7"/>
  <c r="T18" i="7"/>
  <c r="U18" i="7"/>
  <c r="V18" i="7"/>
  <c r="M19" i="7"/>
  <c r="N19" i="7"/>
  <c r="O19" i="7"/>
  <c r="Q19" i="7"/>
  <c r="B4" i="2"/>
  <c r="B5" i="2"/>
  <c r="B6" i="2"/>
  <c r="B8" i="2"/>
  <c r="B9" i="2"/>
  <c r="B10" i="2"/>
  <c r="B16" i="2"/>
  <c r="B17" i="2"/>
  <c r="B18" i="2"/>
  <c r="B19" i="2"/>
  <c r="B24" i="2"/>
  <c r="B25" i="2"/>
  <c r="B26" i="2"/>
  <c r="B31" i="2"/>
  <c r="B32" i="2"/>
  <c r="B34" i="2"/>
  <c r="V25" i="9"/>
  <c r="Y18" i="7" l="1"/>
  <c r="Y13" i="7"/>
  <c r="Y17" i="7"/>
  <c r="Y15" i="7"/>
  <c r="Y16" i="7"/>
  <c r="Y14" i="7"/>
  <c r="F12" i="20"/>
  <c r="F11" i="20"/>
  <c r="B25" i="9"/>
  <c r="X12" i="7"/>
  <c r="U19" i="7"/>
  <c r="X18" i="7"/>
  <c r="Y12" i="7"/>
  <c r="W9" i="7"/>
  <c r="Y8" i="7"/>
  <c r="T19" i="7"/>
  <c r="G11" i="20"/>
  <c r="W7" i="7"/>
  <c r="G17" i="20"/>
  <c r="G12" i="20"/>
  <c r="G10" i="20"/>
  <c r="F14" i="20"/>
  <c r="G13" i="20"/>
  <c r="G14" i="20"/>
  <c r="G21" i="20"/>
  <c r="G20" i="20"/>
  <c r="G16" i="20"/>
  <c r="G19" i="20"/>
  <c r="G22" i="20"/>
  <c r="W15" i="7"/>
  <c r="W12" i="7"/>
  <c r="W11" i="7"/>
  <c r="X8" i="7"/>
  <c r="S19" i="7"/>
  <c r="W14" i="7"/>
  <c r="R19" i="7"/>
  <c r="X9" i="7"/>
  <c r="X11" i="7"/>
  <c r="Y10" i="7"/>
  <c r="Y9" i="7"/>
  <c r="W8" i="7"/>
  <c r="X7" i="7"/>
  <c r="X16" i="7"/>
  <c r="W18" i="7"/>
  <c r="X10" i="7"/>
  <c r="W13" i="7"/>
  <c r="Y11" i="7"/>
  <c r="W10" i="7"/>
  <c r="X17" i="7"/>
  <c r="W16" i="7"/>
  <c r="V19" i="7"/>
  <c r="W17" i="7"/>
  <c r="F8" i="20" l="1"/>
  <c r="F9" i="20"/>
  <c r="AL32" i="11"/>
  <c r="F16" i="20"/>
  <c r="F13" i="20"/>
  <c r="F19" i="20"/>
  <c r="F20" i="20"/>
  <c r="F17" i="20"/>
  <c r="F18" i="20"/>
  <c r="F21" i="20"/>
  <c r="F22" i="20"/>
  <c r="G18" i="20"/>
  <c r="Y19" i="7"/>
  <c r="W19" i="7"/>
  <c r="G15" i="20"/>
  <c r="G7" i="20"/>
  <c r="G8" i="20"/>
  <c r="G6" i="20"/>
  <c r="X19" i="7"/>
  <c r="F15" i="20" l="1"/>
  <c r="F6" i="20"/>
  <c r="F7" i="20" l="1"/>
  <c r="V16" i="11"/>
  <c r="G16" i="11"/>
  <c r="E16" i="11"/>
  <c r="AF16" i="11"/>
  <c r="T16" i="11"/>
  <c r="W16" i="11"/>
  <c r="X16" i="11"/>
  <c r="Z16" i="11"/>
  <c r="C16" i="11"/>
  <c r="D16" i="11"/>
  <c r="H16" i="11"/>
  <c r="AB16" i="11"/>
  <c r="O16" i="11"/>
  <c r="I16" i="11"/>
  <c r="Q16" i="11"/>
  <c r="AE16" i="11"/>
  <c r="AL16" i="11"/>
  <c r="L16" i="11"/>
  <c r="AC16" i="11"/>
  <c r="J16" i="11"/>
  <c r="Y16" i="11"/>
  <c r="K16" i="11"/>
  <c r="N16" i="11"/>
  <c r="R16" i="11"/>
  <c r="AA16" i="11"/>
  <c r="AH16" i="11"/>
  <c r="AK16" i="11"/>
  <c r="S16" i="11"/>
  <c r="AJ16" i="11"/>
  <c r="AG16" i="11"/>
  <c r="M16" i="11"/>
  <c r="AD16" i="11"/>
  <c r="P16" i="11"/>
  <c r="F16" i="11"/>
  <c r="AI16" i="11"/>
</calcChain>
</file>

<file path=xl/sharedStrings.xml><?xml version="1.0" encoding="utf-8"?>
<sst xmlns="http://schemas.openxmlformats.org/spreadsheetml/2006/main" count="2101" uniqueCount="753">
  <si>
    <t>火災件数の推移（１０年間）</t>
    <rPh sb="0" eb="2">
      <t>カサイ</t>
    </rPh>
    <rPh sb="2" eb="4">
      <t>ケンスウ</t>
    </rPh>
    <rPh sb="5" eb="7">
      <t>スイイ</t>
    </rPh>
    <rPh sb="10" eb="12">
      <t>ネンカン</t>
    </rPh>
    <phoneticPr fontId="7"/>
  </si>
  <si>
    <t>○</t>
    <phoneticPr fontId="7"/>
  </si>
  <si>
    <t>○</t>
    <phoneticPr fontId="7"/>
  </si>
  <si>
    <t>火災種別出火構成割合の推移（１０年間）</t>
    <rPh sb="0" eb="2">
      <t>カサイ</t>
    </rPh>
    <rPh sb="2" eb="4">
      <t>シュベツ</t>
    </rPh>
    <rPh sb="4" eb="6">
      <t>シュッカ</t>
    </rPh>
    <rPh sb="6" eb="8">
      <t>コウセイ</t>
    </rPh>
    <rPh sb="8" eb="10">
      <t>ワリアイ</t>
    </rPh>
    <rPh sb="11" eb="13">
      <t>スイイ</t>
    </rPh>
    <rPh sb="16" eb="18">
      <t>ネンカン</t>
    </rPh>
    <phoneticPr fontId="7"/>
  </si>
  <si>
    <t>死者・負傷者の推移（１０年間）</t>
    <rPh sb="0" eb="2">
      <t>シシャ</t>
    </rPh>
    <rPh sb="3" eb="6">
      <t>フショウシャ</t>
    </rPh>
    <rPh sb="7" eb="9">
      <t>スイイ</t>
    </rPh>
    <rPh sb="12" eb="14">
      <t>ネンカン</t>
    </rPh>
    <phoneticPr fontId="7"/>
  </si>
  <si>
    <t>林野火災発生件数及び焼損面積の推移（１０年間）</t>
    <rPh sb="0" eb="2">
      <t>リンヤ</t>
    </rPh>
    <rPh sb="2" eb="4">
      <t>カサイ</t>
    </rPh>
    <rPh sb="4" eb="6">
      <t>ハッセイ</t>
    </rPh>
    <rPh sb="6" eb="8">
      <t>ケンスウ</t>
    </rPh>
    <rPh sb="8" eb="9">
      <t>オヨ</t>
    </rPh>
    <rPh sb="10" eb="12">
      <t>ショウソン</t>
    </rPh>
    <rPh sb="12" eb="14">
      <t>メンセキ</t>
    </rPh>
    <rPh sb="15" eb="17">
      <t>スイイ</t>
    </rPh>
    <rPh sb="20" eb="22">
      <t>ネンカン</t>
    </rPh>
    <phoneticPr fontId="7"/>
  </si>
  <si>
    <t>月別林野火災発生件数（３年間）</t>
    <rPh sb="0" eb="1">
      <t>ツキ</t>
    </rPh>
    <rPh sb="1" eb="2">
      <t>ツキベツ</t>
    </rPh>
    <rPh sb="2" eb="4">
      <t>リンヤ</t>
    </rPh>
    <rPh sb="4" eb="6">
      <t>カサイ</t>
    </rPh>
    <rPh sb="6" eb="8">
      <t>ハッセイ</t>
    </rPh>
    <rPh sb="8" eb="10">
      <t>ケンスウ</t>
    </rPh>
    <rPh sb="12" eb="14">
      <t>ネンカン</t>
    </rPh>
    <phoneticPr fontId="7"/>
  </si>
  <si>
    <t>乾燥注意報発令日数</t>
    <rPh sb="0" eb="2">
      <t>カンソウ</t>
    </rPh>
    <rPh sb="2" eb="5">
      <t>チュウイホウ</t>
    </rPh>
    <rPh sb="5" eb="7">
      <t>ハツレイ</t>
    </rPh>
    <rPh sb="7" eb="9">
      <t>ニッスウ</t>
    </rPh>
    <phoneticPr fontId="7"/>
  </si>
  <si>
    <t>　　全火災</t>
    <rPh sb="2" eb="3">
      <t>ゼン</t>
    </rPh>
    <rPh sb="3" eb="5">
      <t>カサイ</t>
    </rPh>
    <phoneticPr fontId="7"/>
  </si>
  <si>
    <t>火災気象通報発令日数</t>
    <rPh sb="0" eb="2">
      <t>カサイ</t>
    </rPh>
    <rPh sb="2" eb="4">
      <t>キショウ</t>
    </rPh>
    <rPh sb="4" eb="6">
      <t>ツウホウ</t>
    </rPh>
    <rPh sb="6" eb="8">
      <t>ハツレイ</t>
    </rPh>
    <rPh sb="8" eb="10">
      <t>ニッスウ</t>
    </rPh>
    <phoneticPr fontId="7"/>
  </si>
  <si>
    <t>火災気象通報発令日数</t>
    <rPh sb="0" eb="2">
      <t>カサイ</t>
    </rPh>
    <rPh sb="2" eb="4">
      <t>キショウ</t>
    </rPh>
    <rPh sb="4" eb="6">
      <t>ツウホウ</t>
    </rPh>
    <rPh sb="6" eb="8">
      <t>ハツレイ</t>
    </rPh>
    <rPh sb="8" eb="10">
      <t>ニッスウ</t>
    </rPh>
    <phoneticPr fontId="7"/>
  </si>
  <si>
    <t>出火件数</t>
    <rPh sb="0" eb="2">
      <t>シュッカ</t>
    </rPh>
    <rPh sb="2" eb="4">
      <t>ケンスウ</t>
    </rPh>
    <phoneticPr fontId="7"/>
  </si>
  <si>
    <t>東京</t>
    <rPh sb="0" eb="2">
      <t>トウキョウ</t>
    </rPh>
    <phoneticPr fontId="7"/>
  </si>
  <si>
    <t>大阪</t>
    <rPh sb="0" eb="2">
      <t>オオサカ</t>
    </rPh>
    <phoneticPr fontId="7"/>
  </si>
  <si>
    <t>愛知</t>
    <rPh sb="0" eb="2">
      <t>アイチ</t>
    </rPh>
    <phoneticPr fontId="7"/>
  </si>
  <si>
    <t>神奈川</t>
    <rPh sb="0" eb="3">
      <t>カナガワ</t>
    </rPh>
    <phoneticPr fontId="7"/>
  </si>
  <si>
    <t>千葉</t>
    <rPh sb="0" eb="2">
      <t>チバ</t>
    </rPh>
    <phoneticPr fontId="7"/>
  </si>
  <si>
    <t>埼玉</t>
    <rPh sb="0" eb="2">
      <t>サイタマ</t>
    </rPh>
    <phoneticPr fontId="7"/>
  </si>
  <si>
    <t>兵庫</t>
    <rPh sb="0" eb="2">
      <t>ヒョウゴ</t>
    </rPh>
    <phoneticPr fontId="7"/>
  </si>
  <si>
    <t>北海道</t>
    <rPh sb="0" eb="3">
      <t>ホッカイドウ</t>
    </rPh>
    <phoneticPr fontId="7"/>
  </si>
  <si>
    <t>福岡</t>
    <rPh sb="0" eb="2">
      <t>フクオカ</t>
    </rPh>
    <phoneticPr fontId="7"/>
  </si>
  <si>
    <t>静岡</t>
    <rPh sb="0" eb="2">
      <t>シズオカ</t>
    </rPh>
    <phoneticPr fontId="7"/>
  </si>
  <si>
    <t>茨城</t>
    <rPh sb="0" eb="2">
      <t>イバラギ</t>
    </rPh>
    <phoneticPr fontId="7"/>
  </si>
  <si>
    <t>広島</t>
    <rPh sb="0" eb="2">
      <t>ヒロシマ</t>
    </rPh>
    <phoneticPr fontId="7"/>
  </si>
  <si>
    <t>宮城</t>
    <rPh sb="0" eb="2">
      <t>ミヤギ</t>
    </rPh>
    <phoneticPr fontId="7"/>
  </si>
  <si>
    <t>栃木</t>
    <rPh sb="0" eb="2">
      <t>トチギ</t>
    </rPh>
    <phoneticPr fontId="7"/>
  </si>
  <si>
    <t>福島</t>
    <rPh sb="0" eb="2">
      <t>フクシマ</t>
    </rPh>
    <phoneticPr fontId="7"/>
  </si>
  <si>
    <t>岐阜</t>
    <rPh sb="0" eb="2">
      <t>ギフ</t>
    </rPh>
    <phoneticPr fontId="7"/>
  </si>
  <si>
    <t>長野</t>
    <rPh sb="0" eb="2">
      <t>ナガノ</t>
    </rPh>
    <phoneticPr fontId="7"/>
  </si>
  <si>
    <t>鹿児島</t>
    <rPh sb="0" eb="3">
      <t>カゴシマ</t>
    </rPh>
    <phoneticPr fontId="7"/>
  </si>
  <si>
    <t>三重</t>
    <rPh sb="0" eb="2">
      <t>ミエ</t>
    </rPh>
    <phoneticPr fontId="7"/>
  </si>
  <si>
    <t>岡山</t>
    <rPh sb="0" eb="2">
      <t>オカヤマ</t>
    </rPh>
    <phoneticPr fontId="7"/>
  </si>
  <si>
    <t>群馬</t>
    <rPh sb="0" eb="2">
      <t>グンマ</t>
    </rPh>
    <phoneticPr fontId="7"/>
  </si>
  <si>
    <t>新潟</t>
    <rPh sb="0" eb="2">
      <t>ニイガタ</t>
    </rPh>
    <phoneticPr fontId="7"/>
  </si>
  <si>
    <t>山口</t>
    <rPh sb="0" eb="2">
      <t>ヤマグチ</t>
    </rPh>
    <phoneticPr fontId="7"/>
  </si>
  <si>
    <t>熊本</t>
    <rPh sb="0" eb="2">
      <t>クマモト</t>
    </rPh>
    <phoneticPr fontId="7"/>
  </si>
  <si>
    <t>京都</t>
    <rPh sb="0" eb="2">
      <t>キョウト</t>
    </rPh>
    <phoneticPr fontId="7"/>
  </si>
  <si>
    <t>青森</t>
    <rPh sb="0" eb="2">
      <t>アオモリ</t>
    </rPh>
    <phoneticPr fontId="7"/>
  </si>
  <si>
    <t>長崎</t>
    <rPh sb="0" eb="2">
      <t>ナガサキ</t>
    </rPh>
    <phoneticPr fontId="7"/>
  </si>
  <si>
    <t>愛媛</t>
    <rPh sb="0" eb="2">
      <t>エヒメ</t>
    </rPh>
    <phoneticPr fontId="7"/>
  </si>
  <si>
    <t>奈良</t>
    <rPh sb="0" eb="2">
      <t>ナラ</t>
    </rPh>
    <phoneticPr fontId="7"/>
  </si>
  <si>
    <t>滋賀</t>
    <rPh sb="0" eb="2">
      <t>シガケン</t>
    </rPh>
    <phoneticPr fontId="7"/>
  </si>
  <si>
    <t>岩手</t>
    <rPh sb="0" eb="2">
      <t>イワテ</t>
    </rPh>
    <phoneticPr fontId="7"/>
  </si>
  <si>
    <t>大分</t>
    <rPh sb="0" eb="2">
      <t>オオイタ</t>
    </rPh>
    <phoneticPr fontId="7"/>
  </si>
  <si>
    <t>山梨</t>
    <rPh sb="0" eb="2">
      <t>ヤマナシ</t>
    </rPh>
    <phoneticPr fontId="7"/>
  </si>
  <si>
    <t>宮崎</t>
    <rPh sb="0" eb="1">
      <t>ミヤギ</t>
    </rPh>
    <rPh sb="1" eb="2">
      <t>サキ</t>
    </rPh>
    <phoneticPr fontId="7"/>
  </si>
  <si>
    <t>山形</t>
    <rPh sb="0" eb="2">
      <t>ヤマガタ</t>
    </rPh>
    <phoneticPr fontId="7"/>
  </si>
  <si>
    <t>秋田</t>
    <rPh sb="0" eb="2">
      <t>アキタ</t>
    </rPh>
    <phoneticPr fontId="7"/>
  </si>
  <si>
    <t>和歌山</t>
    <rPh sb="0" eb="3">
      <t>ワカヤマ</t>
    </rPh>
    <phoneticPr fontId="7"/>
  </si>
  <si>
    <t>香川</t>
    <rPh sb="0" eb="2">
      <t>カガワ</t>
    </rPh>
    <phoneticPr fontId="7"/>
  </si>
  <si>
    <t>島根</t>
    <rPh sb="0" eb="2">
      <t>シマネ</t>
    </rPh>
    <phoneticPr fontId="7"/>
  </si>
  <si>
    <t>沖縄</t>
    <rPh sb="0" eb="2">
      <t>オキナワ</t>
    </rPh>
    <phoneticPr fontId="7"/>
  </si>
  <si>
    <t>佐賀</t>
    <rPh sb="0" eb="2">
      <t>サガ</t>
    </rPh>
    <phoneticPr fontId="7"/>
  </si>
  <si>
    <t>高知</t>
    <rPh sb="0" eb="2">
      <t>コウチ</t>
    </rPh>
    <phoneticPr fontId="7"/>
  </si>
  <si>
    <t>石川</t>
    <rPh sb="0" eb="2">
      <t>イシカワ</t>
    </rPh>
    <phoneticPr fontId="7"/>
  </si>
  <si>
    <t>徳島</t>
    <rPh sb="0" eb="2">
      <t>トクシマ</t>
    </rPh>
    <phoneticPr fontId="7"/>
  </si>
  <si>
    <t>鳥取</t>
    <rPh sb="0" eb="2">
      <t>トットリ</t>
    </rPh>
    <phoneticPr fontId="7"/>
  </si>
  <si>
    <t>福井</t>
    <rPh sb="0" eb="2">
      <t>フクイ</t>
    </rPh>
    <phoneticPr fontId="7"/>
  </si>
  <si>
    <t>富山</t>
    <rPh sb="0" eb="2">
      <t>トヤマ</t>
    </rPh>
    <phoneticPr fontId="7"/>
  </si>
  <si>
    <t>死者数</t>
    <rPh sb="0" eb="3">
      <t>シシャスウ</t>
    </rPh>
    <phoneticPr fontId="7"/>
  </si>
  <si>
    <t>発生率</t>
    <rPh sb="0" eb="3">
      <t>ハッセイリツ</t>
    </rPh>
    <phoneticPr fontId="7"/>
  </si>
  <si>
    <t>不明</t>
    <rPh sb="0" eb="2">
      <t>フメイ</t>
    </rPh>
    <phoneticPr fontId="7"/>
  </si>
  <si>
    <t>下関市</t>
    <rPh sb="0" eb="3">
      <t>シモノセキシ</t>
    </rPh>
    <phoneticPr fontId="7"/>
  </si>
  <si>
    <t>宇部市</t>
    <rPh sb="0" eb="3">
      <t>ウベシ</t>
    </rPh>
    <phoneticPr fontId="7"/>
  </si>
  <si>
    <t>山口市</t>
    <rPh sb="0" eb="3">
      <t>ヤマグチシ</t>
    </rPh>
    <phoneticPr fontId="7"/>
  </si>
  <si>
    <t>萩市</t>
    <rPh sb="0" eb="2">
      <t>ハギシ</t>
    </rPh>
    <phoneticPr fontId="7"/>
  </si>
  <si>
    <t>防府市</t>
    <rPh sb="0" eb="3">
      <t>ホウフシ</t>
    </rPh>
    <phoneticPr fontId="7"/>
  </si>
  <si>
    <t>下松市</t>
    <rPh sb="0" eb="3">
      <t>クダマツシ</t>
    </rPh>
    <phoneticPr fontId="7"/>
  </si>
  <si>
    <t>岩国市</t>
    <rPh sb="0" eb="3">
      <t>イワクニシ</t>
    </rPh>
    <phoneticPr fontId="7"/>
  </si>
  <si>
    <t>光市</t>
    <rPh sb="0" eb="2">
      <t>ヒカリシ</t>
    </rPh>
    <phoneticPr fontId="7"/>
  </si>
  <si>
    <t>長門市</t>
    <rPh sb="0" eb="3">
      <t>ナガトシ</t>
    </rPh>
    <phoneticPr fontId="7"/>
  </si>
  <si>
    <t>柳井市</t>
    <rPh sb="0" eb="3">
      <t>ヤナイシ</t>
    </rPh>
    <phoneticPr fontId="7"/>
  </si>
  <si>
    <t>美祢市</t>
    <rPh sb="0" eb="3">
      <t>ミネシ</t>
    </rPh>
    <phoneticPr fontId="7"/>
  </si>
  <si>
    <t>和木町</t>
    <rPh sb="0" eb="3">
      <t>ワキチョウ</t>
    </rPh>
    <phoneticPr fontId="7"/>
  </si>
  <si>
    <t>上関町</t>
    <rPh sb="0" eb="3">
      <t>カミノセキチョウ</t>
    </rPh>
    <phoneticPr fontId="7"/>
  </si>
  <si>
    <t>田布施町</t>
    <rPh sb="0" eb="4">
      <t>タブセチョウ</t>
    </rPh>
    <phoneticPr fontId="7"/>
  </si>
  <si>
    <t>平生町</t>
    <rPh sb="0" eb="3">
      <t>ヒラオチョウ</t>
    </rPh>
    <phoneticPr fontId="7"/>
  </si>
  <si>
    <t>阿武町</t>
    <rPh sb="0" eb="3">
      <t>アブチョウ</t>
    </rPh>
    <phoneticPr fontId="7"/>
  </si>
  <si>
    <t>阿東町</t>
    <rPh sb="0" eb="3">
      <t>アトウチョウ</t>
    </rPh>
    <phoneticPr fontId="7"/>
  </si>
  <si>
    <t>平均</t>
    <rPh sb="0" eb="2">
      <t>ヘイキン</t>
    </rPh>
    <phoneticPr fontId="7"/>
  </si>
  <si>
    <t>区分</t>
    <rPh sb="0" eb="2">
      <t>クブン</t>
    </rPh>
    <phoneticPr fontId="7"/>
  </si>
  <si>
    <t>単位</t>
    <rPh sb="0" eb="2">
      <t>タンイ</t>
    </rPh>
    <phoneticPr fontId="7"/>
  </si>
  <si>
    <t>総数</t>
    <rPh sb="0" eb="2">
      <t>ソウスウ</t>
    </rPh>
    <phoneticPr fontId="7"/>
  </si>
  <si>
    <t>件</t>
    <rPh sb="0" eb="1">
      <t>ケン</t>
    </rPh>
    <phoneticPr fontId="7"/>
  </si>
  <si>
    <t>建物</t>
    <rPh sb="0" eb="2">
      <t>タテモノ</t>
    </rPh>
    <phoneticPr fontId="7"/>
  </si>
  <si>
    <t>林野</t>
    <rPh sb="0" eb="2">
      <t>リンヤ</t>
    </rPh>
    <phoneticPr fontId="7"/>
  </si>
  <si>
    <t>車両</t>
    <rPh sb="0" eb="2">
      <t>シャリョウ</t>
    </rPh>
    <phoneticPr fontId="7"/>
  </si>
  <si>
    <t>船舶</t>
    <rPh sb="0" eb="2">
      <t>センパク</t>
    </rPh>
    <phoneticPr fontId="7"/>
  </si>
  <si>
    <t>航空機</t>
    <rPh sb="0" eb="3">
      <t>コウクウキ</t>
    </rPh>
    <phoneticPr fontId="7"/>
  </si>
  <si>
    <t>その他</t>
    <rPh sb="2" eb="3">
      <t>タ</t>
    </rPh>
    <phoneticPr fontId="7"/>
  </si>
  <si>
    <t>焼損棟数</t>
    <rPh sb="0" eb="2">
      <t>ショウソン</t>
    </rPh>
    <rPh sb="2" eb="4">
      <t>ムネスウ</t>
    </rPh>
    <phoneticPr fontId="7"/>
  </si>
  <si>
    <t>棟</t>
    <rPh sb="0" eb="1">
      <t>ムネ</t>
    </rPh>
    <phoneticPr fontId="7"/>
  </si>
  <si>
    <t>全焼</t>
    <rPh sb="0" eb="2">
      <t>ゼンショウ</t>
    </rPh>
    <phoneticPr fontId="7"/>
  </si>
  <si>
    <t>半焼</t>
    <rPh sb="0" eb="2">
      <t>ハンショウ</t>
    </rPh>
    <phoneticPr fontId="7"/>
  </si>
  <si>
    <t>部分焼・ぼや</t>
    <rPh sb="0" eb="2">
      <t>ブブン</t>
    </rPh>
    <rPh sb="2" eb="3">
      <t>ヤ</t>
    </rPh>
    <phoneticPr fontId="7"/>
  </si>
  <si>
    <t>り災世帯</t>
    <rPh sb="1" eb="2">
      <t>ワザワ</t>
    </rPh>
    <rPh sb="2" eb="4">
      <t>セタイ</t>
    </rPh>
    <phoneticPr fontId="7"/>
  </si>
  <si>
    <t>世帯</t>
    <rPh sb="0" eb="2">
      <t>セタイ</t>
    </rPh>
    <phoneticPr fontId="7"/>
  </si>
  <si>
    <t>り災人員</t>
    <rPh sb="1" eb="2">
      <t>ワザワ</t>
    </rPh>
    <rPh sb="2" eb="4">
      <t>ジンイン</t>
    </rPh>
    <phoneticPr fontId="7"/>
  </si>
  <si>
    <t>人</t>
    <rPh sb="0" eb="1">
      <t>ジン</t>
    </rPh>
    <phoneticPr fontId="7"/>
  </si>
  <si>
    <t>死傷者</t>
    <rPh sb="0" eb="3">
      <t>シショウシャ</t>
    </rPh>
    <phoneticPr fontId="7"/>
  </si>
  <si>
    <t>死者</t>
    <rPh sb="0" eb="2">
      <t>シシャ</t>
    </rPh>
    <phoneticPr fontId="7"/>
  </si>
  <si>
    <t>負傷者</t>
    <rPh sb="0" eb="3">
      <t>フショウシャ</t>
    </rPh>
    <phoneticPr fontId="7"/>
  </si>
  <si>
    <t>焼損面積</t>
    <rPh sb="0" eb="2">
      <t>ショウソン</t>
    </rPh>
    <rPh sb="2" eb="4">
      <t>メンセキ</t>
    </rPh>
    <phoneticPr fontId="7"/>
  </si>
  <si>
    <t>ａ</t>
    <phoneticPr fontId="7"/>
  </si>
  <si>
    <t>損害額</t>
    <rPh sb="0" eb="3">
      <t>ソンガイガク</t>
    </rPh>
    <phoneticPr fontId="7"/>
  </si>
  <si>
    <t>千円</t>
    <rPh sb="0" eb="2">
      <t>センエン</t>
    </rPh>
    <phoneticPr fontId="7"/>
  </si>
  <si>
    <t>状　況　の　推　移</t>
    <rPh sb="0" eb="3">
      <t>ジョウキョウ</t>
    </rPh>
    <rPh sb="6" eb="9">
      <t>スイイ</t>
    </rPh>
    <phoneticPr fontId="7"/>
  </si>
  <si>
    <t>火　災　件　数</t>
    <rPh sb="0" eb="3">
      <t>カサイ</t>
    </rPh>
    <rPh sb="4" eb="7">
      <t>ケンスウ</t>
    </rPh>
    <phoneticPr fontId="7"/>
  </si>
  <si>
    <t>焼　損　棟　数</t>
    <rPh sb="0" eb="3">
      <t>ショウソン</t>
    </rPh>
    <rPh sb="4" eb="7">
      <t>トウスウ</t>
    </rPh>
    <phoneticPr fontId="7"/>
  </si>
  <si>
    <t>り災世帯数</t>
    <rPh sb="1" eb="2">
      <t>ワザワ</t>
    </rPh>
    <rPh sb="2" eb="4">
      <t>セタイ</t>
    </rPh>
    <rPh sb="4" eb="5">
      <t>スウ</t>
    </rPh>
    <phoneticPr fontId="7"/>
  </si>
  <si>
    <t>死　　者</t>
    <rPh sb="0" eb="4">
      <t>シシャ</t>
    </rPh>
    <phoneticPr fontId="7"/>
  </si>
  <si>
    <t>負　傷　者</t>
    <rPh sb="0" eb="5">
      <t>フショウシャ</t>
    </rPh>
    <phoneticPr fontId="7"/>
  </si>
  <si>
    <t>焼　損　面　積</t>
    <rPh sb="0" eb="3">
      <t>ショウソン</t>
    </rPh>
    <rPh sb="4" eb="7">
      <t>メンセキ</t>
    </rPh>
    <phoneticPr fontId="7"/>
  </si>
  <si>
    <t>計</t>
    <rPh sb="0" eb="1">
      <t>ケイ</t>
    </rPh>
    <phoneticPr fontId="7"/>
  </si>
  <si>
    <t>部分焼・ぼや</t>
    <rPh sb="0" eb="2">
      <t>ブブン</t>
    </rPh>
    <rPh sb="2" eb="3">
      <t>ショウソン</t>
    </rPh>
    <phoneticPr fontId="7"/>
  </si>
  <si>
    <t>全損</t>
    <rPh sb="0" eb="2">
      <t>ゼンソン</t>
    </rPh>
    <phoneticPr fontId="7"/>
  </si>
  <si>
    <t>半損</t>
    <rPh sb="0" eb="1">
      <t>ハン</t>
    </rPh>
    <rPh sb="1" eb="2">
      <t>ソン</t>
    </rPh>
    <phoneticPr fontId="7"/>
  </si>
  <si>
    <t>小損</t>
    <rPh sb="0" eb="1">
      <t>ショウ</t>
    </rPh>
    <rPh sb="1" eb="2">
      <t>ソン</t>
    </rPh>
    <phoneticPr fontId="7"/>
  </si>
  <si>
    <t>消防吏員</t>
    <rPh sb="0" eb="2">
      <t>ショウボウ</t>
    </rPh>
    <rPh sb="2" eb="4">
      <t>リイン</t>
    </rPh>
    <phoneticPr fontId="7"/>
  </si>
  <si>
    <t>消防団員</t>
    <rPh sb="0" eb="4">
      <t>ショウボウダンイン</t>
    </rPh>
    <phoneticPr fontId="7"/>
  </si>
  <si>
    <t>建物（㎡）</t>
    <rPh sb="0" eb="2">
      <t>タテモノ</t>
    </rPh>
    <phoneticPr fontId="7"/>
  </si>
  <si>
    <t>林野（ａ）</t>
    <rPh sb="0" eb="2">
      <t>リンヤ</t>
    </rPh>
    <phoneticPr fontId="7"/>
  </si>
  <si>
    <t>過去10年平均</t>
    <rPh sb="0" eb="2">
      <t>カコ</t>
    </rPh>
    <rPh sb="4" eb="7">
      <t>ネンヘイキン</t>
    </rPh>
    <phoneticPr fontId="7"/>
  </si>
  <si>
    <t>１月</t>
    <rPh sb="1" eb="2">
      <t>ガツ</t>
    </rPh>
    <phoneticPr fontId="7"/>
  </si>
  <si>
    <t>２月</t>
    <rPh sb="1" eb="2">
      <t>ガツ</t>
    </rPh>
    <phoneticPr fontId="7"/>
  </si>
  <si>
    <t>３月</t>
    <rPh sb="1" eb="2">
      <t>ガツ</t>
    </rPh>
    <phoneticPr fontId="7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</si>
  <si>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</si>
  <si>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</si>
  <si>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</si>
  <si>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</si>
  <si>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</si>
  <si>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</si>
  <si>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</si>
  <si>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</si>
  <si>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</si>
  <si>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㎡</t>
    <phoneticPr fontId="7"/>
  </si>
  <si>
    <t>火　災　件　数　の　推　移</t>
    <rPh sb="0" eb="3">
      <t>カサイ</t>
    </rPh>
    <rPh sb="4" eb="7">
      <t>ケンスウ</t>
    </rPh>
    <rPh sb="10" eb="13">
      <t>スイイ</t>
    </rPh>
    <phoneticPr fontId="7"/>
  </si>
  <si>
    <t>電気による発熱体</t>
    <rPh sb="0" eb="2">
      <t>デンキ</t>
    </rPh>
    <rPh sb="5" eb="8">
      <t>ハツネツタイ</t>
    </rPh>
    <phoneticPr fontId="7"/>
  </si>
  <si>
    <t>ガス、油類を燃料とする道具装置</t>
    <rPh sb="3" eb="5">
      <t>アブラルイ</t>
    </rPh>
    <rPh sb="6" eb="8">
      <t>ネンリョウ</t>
    </rPh>
    <rPh sb="11" eb="13">
      <t>ドウグ</t>
    </rPh>
    <rPh sb="13" eb="15">
      <t>ソウチ</t>
    </rPh>
    <phoneticPr fontId="7"/>
  </si>
  <si>
    <t>まき、炭、石炭（コークス）を
燃料とする道具装置</t>
    <rPh sb="3" eb="4">
      <t>スミ</t>
    </rPh>
    <rPh sb="5" eb="7">
      <t>セキタン</t>
    </rPh>
    <rPh sb="15" eb="17">
      <t>ネンリョウ</t>
    </rPh>
    <rPh sb="20" eb="22">
      <t>ドウグ</t>
    </rPh>
    <rPh sb="22" eb="24">
      <t>ソウチ</t>
    </rPh>
    <phoneticPr fontId="7"/>
  </si>
  <si>
    <r>
      <t xml:space="preserve">火　　　種
</t>
    </r>
    <r>
      <rPr>
        <sz val="9"/>
        <rFont val="ＭＳ Ｐゴシック"/>
        <family val="3"/>
        <charset val="128"/>
      </rPr>
      <t>（それ自体が発火しているもの）</t>
    </r>
    <rPh sb="0" eb="5">
      <t>ヒダネ</t>
    </rPh>
    <rPh sb="9" eb="11">
      <t>ジタイ</t>
    </rPh>
    <rPh sb="12" eb="14">
      <t>ハッカ</t>
    </rPh>
    <phoneticPr fontId="7"/>
  </si>
  <si>
    <t>高温の個体</t>
    <rPh sb="0" eb="2">
      <t>コウオン</t>
    </rPh>
    <rPh sb="3" eb="5">
      <t>コタイ</t>
    </rPh>
    <phoneticPr fontId="7"/>
  </si>
  <si>
    <t>自然発火あるいは再燃を
起こしやすいもの</t>
    <rPh sb="0" eb="2">
      <t>シゼン</t>
    </rPh>
    <rPh sb="2" eb="4">
      <t>ハッカ</t>
    </rPh>
    <rPh sb="8" eb="10">
      <t>サイネン</t>
    </rPh>
    <rPh sb="12" eb="13">
      <t>オ</t>
    </rPh>
    <phoneticPr fontId="7"/>
  </si>
  <si>
    <t>危険物品</t>
    <rPh sb="0" eb="2">
      <t>キケン</t>
    </rPh>
    <rPh sb="2" eb="4">
      <t>ブッピン</t>
    </rPh>
    <phoneticPr fontId="7"/>
  </si>
  <si>
    <t>天　　災</t>
    <rPh sb="0" eb="4">
      <t>テンサイ</t>
    </rPh>
    <phoneticPr fontId="7"/>
  </si>
  <si>
    <t>移動可能な電熱器</t>
    <rPh sb="0" eb="2">
      <t>イドウ</t>
    </rPh>
    <rPh sb="2" eb="4">
      <t>カノウ</t>
    </rPh>
    <rPh sb="5" eb="8">
      <t>デンネツキ</t>
    </rPh>
    <phoneticPr fontId="7"/>
  </si>
  <si>
    <t>固定の電熱器</t>
    <rPh sb="0" eb="2">
      <t>コテイ</t>
    </rPh>
    <rPh sb="3" eb="6">
      <t>デンネツキ</t>
    </rPh>
    <phoneticPr fontId="7"/>
  </si>
  <si>
    <t>電気機器</t>
    <rPh sb="0" eb="2">
      <t>デンキ</t>
    </rPh>
    <rPh sb="2" eb="4">
      <t>キキ</t>
    </rPh>
    <phoneticPr fontId="7"/>
  </si>
  <si>
    <t>電気装置</t>
    <rPh sb="0" eb="2">
      <t>デンキ</t>
    </rPh>
    <rPh sb="2" eb="4">
      <t>ソウチ</t>
    </rPh>
    <phoneticPr fontId="7"/>
  </si>
  <si>
    <t>電灯電話等の配線</t>
    <rPh sb="0" eb="2">
      <t>デントウ</t>
    </rPh>
    <rPh sb="2" eb="4">
      <t>デンワ</t>
    </rPh>
    <rPh sb="4" eb="5">
      <t>トウ</t>
    </rPh>
    <rPh sb="6" eb="8">
      <t>ハイセン</t>
    </rPh>
    <phoneticPr fontId="7"/>
  </si>
  <si>
    <t>配線器具</t>
    <rPh sb="0" eb="2">
      <t>ハイセン</t>
    </rPh>
    <rPh sb="2" eb="4">
      <t>キグ</t>
    </rPh>
    <phoneticPr fontId="7"/>
  </si>
  <si>
    <t>漏電により発熱しやすい部分</t>
    <rPh sb="0" eb="2">
      <t>ロウデン</t>
    </rPh>
    <rPh sb="5" eb="7">
      <t>ハツネツ</t>
    </rPh>
    <rPh sb="11" eb="13">
      <t>ブブン</t>
    </rPh>
    <phoneticPr fontId="7"/>
  </si>
  <si>
    <t>静電気スパーク</t>
    <rPh sb="0" eb="3">
      <t>セイデンキ</t>
    </rPh>
    <phoneticPr fontId="7"/>
  </si>
  <si>
    <t>移動可能なガス道具</t>
    <rPh sb="0" eb="2">
      <t>イドウ</t>
    </rPh>
    <rPh sb="2" eb="4">
      <t>カノウ</t>
    </rPh>
    <rPh sb="7" eb="9">
      <t>ドウグ</t>
    </rPh>
    <phoneticPr fontId="7"/>
  </si>
  <si>
    <t>固定したガス道具</t>
    <rPh sb="0" eb="2">
      <t>コテイ</t>
    </rPh>
    <rPh sb="6" eb="8">
      <t>ドウグ</t>
    </rPh>
    <phoneticPr fontId="7"/>
  </si>
  <si>
    <t>油を燃料とする移動可能な道具</t>
    <rPh sb="0" eb="1">
      <t>アブラ</t>
    </rPh>
    <rPh sb="2" eb="4">
      <t>ネンリョウ</t>
    </rPh>
    <rPh sb="7" eb="9">
      <t>イドウ</t>
    </rPh>
    <rPh sb="9" eb="11">
      <t>カノウ</t>
    </rPh>
    <rPh sb="12" eb="14">
      <t>ドウグ</t>
    </rPh>
    <phoneticPr fontId="7"/>
  </si>
  <si>
    <t>明かり</t>
    <rPh sb="0" eb="1">
      <t>ア</t>
    </rPh>
    <phoneticPr fontId="7"/>
  </si>
  <si>
    <t>炭・たどん（練炭）を燃料とするもの</t>
    <rPh sb="0" eb="1">
      <t>スミ</t>
    </rPh>
    <rPh sb="6" eb="8">
      <t>レンタン</t>
    </rPh>
    <rPh sb="10" eb="12">
      <t>ネンリョウ</t>
    </rPh>
    <phoneticPr fontId="7"/>
  </si>
  <si>
    <t>まき（鉄くず・わら紙）を燃料とするもの</t>
    <rPh sb="3" eb="4">
      <t>テツ</t>
    </rPh>
    <rPh sb="9" eb="10">
      <t>カミ</t>
    </rPh>
    <rPh sb="12" eb="14">
      <t>ネンリョウ</t>
    </rPh>
    <phoneticPr fontId="7"/>
  </si>
  <si>
    <t>石炭燃料の移動可能な装置</t>
    <rPh sb="0" eb="2">
      <t>セキタン</t>
    </rPh>
    <rPh sb="2" eb="4">
      <t>ネンリョウ</t>
    </rPh>
    <rPh sb="5" eb="7">
      <t>イドウ</t>
    </rPh>
    <rPh sb="7" eb="9">
      <t>カノウ</t>
    </rPh>
    <rPh sb="10" eb="12">
      <t>ソウチ</t>
    </rPh>
    <phoneticPr fontId="7"/>
  </si>
  <si>
    <t>石炭燃料の固定装置</t>
    <rPh sb="0" eb="2">
      <t>セキタン</t>
    </rPh>
    <rPh sb="2" eb="4">
      <t>ネンリョウ</t>
    </rPh>
    <rPh sb="5" eb="7">
      <t>コテイ</t>
    </rPh>
    <rPh sb="7" eb="9">
      <t>ソウチ</t>
    </rPh>
    <phoneticPr fontId="7"/>
  </si>
  <si>
    <t>火を消すための器</t>
    <rPh sb="0" eb="1">
      <t>ヒ</t>
    </rPh>
    <rPh sb="2" eb="3">
      <t>ケ</t>
    </rPh>
    <rPh sb="7" eb="8">
      <t>ウツワ</t>
    </rPh>
    <phoneticPr fontId="7"/>
  </si>
  <si>
    <t>裸火（器に入っていないもの）</t>
    <rPh sb="0" eb="1">
      <t>ハダカ</t>
    </rPh>
    <rPh sb="1" eb="2">
      <t>ビ</t>
    </rPh>
    <rPh sb="3" eb="4">
      <t>ウツワ</t>
    </rPh>
    <rPh sb="5" eb="6">
      <t>ハイ</t>
    </rPh>
    <phoneticPr fontId="7"/>
  </si>
  <si>
    <t>火の粉</t>
    <rPh sb="0" eb="1">
      <t>ヒ</t>
    </rPh>
    <rPh sb="2" eb="3">
      <t>コ</t>
    </rPh>
    <phoneticPr fontId="7"/>
  </si>
  <si>
    <t>火花（個体の衝撃・摩擦によるもの）</t>
    <rPh sb="0" eb="2">
      <t>ヒバナ</t>
    </rPh>
    <rPh sb="3" eb="5">
      <t>コタイ</t>
    </rPh>
    <rPh sb="6" eb="8">
      <t>ショウゲキ</t>
    </rPh>
    <rPh sb="9" eb="11">
      <t>マサツ</t>
    </rPh>
    <phoneticPr fontId="7"/>
  </si>
  <si>
    <t>高温気体で熱せられたもの</t>
    <rPh sb="0" eb="2">
      <t>コウオン</t>
    </rPh>
    <rPh sb="2" eb="4">
      <t>キタイ</t>
    </rPh>
    <rPh sb="5" eb="6">
      <t>ネッ</t>
    </rPh>
    <phoneticPr fontId="7"/>
  </si>
  <si>
    <t>摩擦により熱せられたもの</t>
    <rPh sb="0" eb="2">
      <t>マサツ</t>
    </rPh>
    <rPh sb="5" eb="6">
      <t>ネッ</t>
    </rPh>
    <phoneticPr fontId="7"/>
  </si>
  <si>
    <t>高温個体</t>
    <rPh sb="0" eb="2">
      <t>コウオン</t>
    </rPh>
    <rPh sb="2" eb="4">
      <t>コタイ</t>
    </rPh>
    <phoneticPr fontId="7"/>
  </si>
  <si>
    <t>酸化により自然発火しやすいもの</t>
    <rPh sb="0" eb="2">
      <t>サンカ</t>
    </rPh>
    <rPh sb="5" eb="7">
      <t>シゼン</t>
    </rPh>
    <rPh sb="7" eb="9">
      <t>ハッカ</t>
    </rPh>
    <phoneticPr fontId="7"/>
  </si>
  <si>
    <t>湿気により自然発火しやすいもの</t>
    <rPh sb="0" eb="2">
      <t>シッケ</t>
    </rPh>
    <rPh sb="5" eb="7">
      <t>シゼン</t>
    </rPh>
    <rPh sb="7" eb="9">
      <t>ハッカ</t>
    </rPh>
    <phoneticPr fontId="7"/>
  </si>
  <si>
    <t>自然発火しやすい油類</t>
    <rPh sb="0" eb="2">
      <t>シゼン</t>
    </rPh>
    <rPh sb="2" eb="4">
      <t>ハッカ</t>
    </rPh>
    <rPh sb="8" eb="10">
      <t>アブラルイ</t>
    </rPh>
    <phoneticPr fontId="7"/>
  </si>
  <si>
    <t>再燃により出火原因となりやすいもの</t>
    <rPh sb="0" eb="2">
      <t>サイネン</t>
    </rPh>
    <rPh sb="5" eb="7">
      <t>シュッカ</t>
    </rPh>
    <rPh sb="7" eb="9">
      <t>ゲンイン</t>
    </rPh>
    <phoneticPr fontId="7"/>
  </si>
  <si>
    <t>火薬類</t>
    <rPh sb="0" eb="3">
      <t>カヤクルイ</t>
    </rPh>
    <phoneticPr fontId="7"/>
  </si>
  <si>
    <t>酸化性気体</t>
    <rPh sb="0" eb="2">
      <t>サンカ</t>
    </rPh>
    <rPh sb="2" eb="3">
      <t>セイ</t>
    </rPh>
    <rPh sb="3" eb="5">
      <t>キタイ</t>
    </rPh>
    <phoneticPr fontId="7"/>
  </si>
  <si>
    <t>酸化性液体</t>
    <rPh sb="0" eb="3">
      <t>サンカセイ</t>
    </rPh>
    <rPh sb="3" eb="5">
      <t>エキタイ</t>
    </rPh>
    <phoneticPr fontId="7"/>
  </si>
  <si>
    <t>酸化性固体</t>
    <rPh sb="0" eb="3">
      <t>サンカセイ</t>
    </rPh>
    <rPh sb="3" eb="5">
      <t>コタイ</t>
    </rPh>
    <phoneticPr fontId="7"/>
  </si>
  <si>
    <t>雷</t>
    <rPh sb="0" eb="1">
      <t>カミナリ</t>
    </rPh>
    <phoneticPr fontId="7"/>
  </si>
  <si>
    <t>たばこ</t>
    <phoneticPr fontId="7"/>
  </si>
  <si>
    <t>たき火</t>
    <rPh sb="2" eb="3">
      <t>ビ</t>
    </rPh>
    <phoneticPr fontId="7"/>
  </si>
  <si>
    <t>火遊び</t>
    <rPh sb="0" eb="2">
      <t>ヒアソ</t>
    </rPh>
    <phoneticPr fontId="7"/>
  </si>
  <si>
    <t>放火</t>
    <rPh sb="0" eb="2">
      <t>ホウカ</t>
    </rPh>
    <phoneticPr fontId="7"/>
  </si>
  <si>
    <t>放火の疑い</t>
    <rPh sb="0" eb="2">
      <t>ホウカ</t>
    </rPh>
    <rPh sb="3" eb="4">
      <t>ウタガ</t>
    </rPh>
    <phoneticPr fontId="7"/>
  </si>
  <si>
    <t>風呂かまど</t>
    <rPh sb="0" eb="2">
      <t>フロ</t>
    </rPh>
    <phoneticPr fontId="7"/>
  </si>
  <si>
    <t>ストーブ</t>
    <phoneticPr fontId="7"/>
  </si>
  <si>
    <t>マッチ・
ライター</t>
    <phoneticPr fontId="7"/>
  </si>
  <si>
    <t>煙突・煙道</t>
    <rPh sb="0" eb="2">
      <t>エントツ</t>
    </rPh>
    <rPh sb="3" eb="4">
      <t>エン</t>
    </rPh>
    <rPh sb="4" eb="5">
      <t>ドウ</t>
    </rPh>
    <phoneticPr fontId="7"/>
  </si>
  <si>
    <t>電灯電話等の
配線</t>
    <rPh sb="0" eb="2">
      <t>デントウ</t>
    </rPh>
    <rPh sb="2" eb="4">
      <t>デンワ</t>
    </rPh>
    <rPh sb="4" eb="5">
      <t>トウ</t>
    </rPh>
    <rPh sb="7" eb="9">
      <t>ハイセン</t>
    </rPh>
    <phoneticPr fontId="7"/>
  </si>
  <si>
    <t>調査中・不明</t>
    <rPh sb="0" eb="3">
      <t>チョウサチュウ</t>
    </rPh>
    <rPh sb="4" eb="6">
      <t>フメイ</t>
    </rPh>
    <phoneticPr fontId="7"/>
  </si>
  <si>
    <t>死　　　者　　　数</t>
    <rPh sb="0" eb="9">
      <t>シシャスウ</t>
    </rPh>
    <phoneticPr fontId="7"/>
  </si>
  <si>
    <t>負　　傷　　者　　数</t>
    <rPh sb="0" eb="7">
      <t>フショウシャ</t>
    </rPh>
    <rPh sb="9" eb="10">
      <t>スウ</t>
    </rPh>
    <phoneticPr fontId="7"/>
  </si>
  <si>
    <t>うち住宅</t>
    <rPh sb="2" eb="4">
      <t>ジュウタク</t>
    </rPh>
    <phoneticPr fontId="7"/>
  </si>
  <si>
    <t>火災
種別</t>
    <rPh sb="0" eb="2">
      <t>カサイ</t>
    </rPh>
    <rPh sb="3" eb="5">
      <t>シュベツ</t>
    </rPh>
    <phoneticPr fontId="7"/>
  </si>
  <si>
    <t>出火
時刻</t>
    <rPh sb="0" eb="5">
      <t>シュッカジコク</t>
    </rPh>
    <phoneticPr fontId="7"/>
  </si>
  <si>
    <t>出火場所</t>
    <rPh sb="0" eb="2">
      <t>シュッカ</t>
    </rPh>
    <rPh sb="2" eb="4">
      <t>バショ</t>
    </rPh>
    <phoneticPr fontId="7"/>
  </si>
  <si>
    <t>用　途</t>
    <rPh sb="0" eb="3">
      <t>ヨウト</t>
    </rPh>
    <phoneticPr fontId="7"/>
  </si>
  <si>
    <t>損害額
（千円）</t>
    <rPh sb="0" eb="3">
      <t>ソンガイガク</t>
    </rPh>
    <rPh sb="5" eb="7">
      <t>センエン</t>
    </rPh>
    <phoneticPr fontId="7"/>
  </si>
  <si>
    <t>負傷者</t>
    <rPh sb="0" eb="2">
      <t>フショウシャ</t>
    </rPh>
    <rPh sb="2" eb="3">
      <t>シャ</t>
    </rPh>
    <phoneticPr fontId="7"/>
  </si>
  <si>
    <t>出火原因</t>
    <rPh sb="0" eb="2">
      <t>シュッカ</t>
    </rPh>
    <rPh sb="2" eb="4">
      <t>ゲンイン</t>
    </rPh>
    <phoneticPr fontId="7"/>
  </si>
  <si>
    <t>焼損
棟数</t>
    <rPh sb="0" eb="2">
      <t>ショウソン</t>
    </rPh>
    <rPh sb="3" eb="4">
      <t>トウ</t>
    </rPh>
    <rPh sb="4" eb="5">
      <t>スウ</t>
    </rPh>
    <phoneticPr fontId="7"/>
  </si>
  <si>
    <t>出火
時刻</t>
    <rPh sb="0" eb="2">
      <t>シュッカジコク</t>
    </rPh>
    <rPh sb="3" eb="5">
      <t>ジコク</t>
    </rPh>
    <phoneticPr fontId="7"/>
  </si>
  <si>
    <t>死　者　の　出　た　建　物</t>
    <rPh sb="0" eb="3">
      <t>シシャ</t>
    </rPh>
    <rPh sb="6" eb="7">
      <t>デ</t>
    </rPh>
    <rPh sb="10" eb="13">
      <t>タテモノ</t>
    </rPh>
    <phoneticPr fontId="7"/>
  </si>
  <si>
    <t>死者の年齢</t>
    <rPh sb="0" eb="2">
      <t>シシャ</t>
    </rPh>
    <rPh sb="3" eb="5">
      <t>ネンレイ</t>
    </rPh>
    <phoneticPr fontId="7"/>
  </si>
  <si>
    <t>死者の性別</t>
    <rPh sb="0" eb="2">
      <t>シシャ</t>
    </rPh>
    <rPh sb="3" eb="5">
      <t>セイベツ</t>
    </rPh>
    <phoneticPr fontId="7"/>
  </si>
  <si>
    <t>死因</t>
    <rPh sb="0" eb="2">
      <t>シイン</t>
    </rPh>
    <phoneticPr fontId="7"/>
  </si>
  <si>
    <t>左の経緯
の概要</t>
    <rPh sb="0" eb="1">
      <t>ヒダリ</t>
    </rPh>
    <rPh sb="2" eb="4">
      <t>ケイイ</t>
    </rPh>
    <rPh sb="6" eb="8">
      <t>ガイヨウ</t>
    </rPh>
    <phoneticPr fontId="7"/>
  </si>
  <si>
    <t>用途別</t>
    <rPh sb="0" eb="3">
      <t>ヨウトベツ</t>
    </rPh>
    <phoneticPr fontId="7"/>
  </si>
  <si>
    <t>延べ
面積
（㎡）</t>
    <rPh sb="0" eb="1">
      <t>ノ</t>
    </rPh>
    <rPh sb="3" eb="5">
      <t>メンセキ</t>
    </rPh>
    <phoneticPr fontId="7"/>
  </si>
  <si>
    <t>出火
箇所</t>
    <rPh sb="0" eb="2">
      <t>シュッカ</t>
    </rPh>
    <rPh sb="3" eb="5">
      <t>カショ</t>
    </rPh>
    <phoneticPr fontId="7"/>
  </si>
  <si>
    <t>焼損
程度</t>
    <rPh sb="0" eb="2">
      <t>ショウソン</t>
    </rPh>
    <rPh sb="3" eb="5">
      <t>テイド</t>
    </rPh>
    <phoneticPr fontId="7"/>
  </si>
  <si>
    <t>焼損
延べ
面積
（㎡）</t>
    <rPh sb="0" eb="2">
      <t>ショウソン</t>
    </rPh>
    <rPh sb="3" eb="4">
      <t>ノ</t>
    </rPh>
    <rPh sb="6" eb="8">
      <t>メンセキ</t>
    </rPh>
    <phoneticPr fontId="7"/>
  </si>
  <si>
    <t>火　　災　　種　　別</t>
    <rPh sb="0" eb="4">
      <t>カサイ</t>
    </rPh>
    <rPh sb="6" eb="10">
      <t>シュベツ</t>
    </rPh>
    <phoneticPr fontId="7"/>
  </si>
  <si>
    <t>出　　火　　原　　因　　別</t>
    <rPh sb="0" eb="4">
      <t>シュッカ</t>
    </rPh>
    <rPh sb="6" eb="13">
      <t>ゲンインベツ</t>
    </rPh>
    <phoneticPr fontId="7"/>
  </si>
  <si>
    <t>死者の発生した経過別</t>
    <rPh sb="0" eb="2">
      <t>シシャ</t>
    </rPh>
    <rPh sb="3" eb="5">
      <t>ハッセイ</t>
    </rPh>
    <rPh sb="7" eb="9">
      <t>ケイカ</t>
    </rPh>
    <rPh sb="9" eb="10">
      <t>ベツ</t>
    </rPh>
    <phoneticPr fontId="7"/>
  </si>
  <si>
    <t>逃げ遅れ</t>
    <rPh sb="0" eb="1">
      <t>ニ</t>
    </rPh>
    <rPh sb="2" eb="3">
      <t>オク</t>
    </rPh>
    <phoneticPr fontId="7"/>
  </si>
  <si>
    <t>出火後再進入</t>
    <rPh sb="0" eb="3">
      <t>シュッカゴ</t>
    </rPh>
    <rPh sb="3" eb="6">
      <t>サイシンニュウ</t>
    </rPh>
    <phoneticPr fontId="7"/>
  </si>
  <si>
    <t>着衣着火</t>
    <rPh sb="0" eb="2">
      <t>チャクイ</t>
    </rPh>
    <rPh sb="2" eb="4">
      <t>チャッカ</t>
    </rPh>
    <phoneticPr fontId="7"/>
  </si>
  <si>
    <t>県計</t>
    <rPh sb="0" eb="2">
      <t>ケンケイ</t>
    </rPh>
    <phoneticPr fontId="7"/>
  </si>
  <si>
    <t>火　災　に　よ　る　死　者</t>
    <rPh sb="0" eb="3">
      <t>カサイ</t>
    </rPh>
    <rPh sb="10" eb="13">
      <t>シシャ</t>
    </rPh>
    <phoneticPr fontId="7"/>
  </si>
  <si>
    <t>６５歳未満</t>
    <rPh sb="2" eb="3">
      <t>サイ</t>
    </rPh>
    <rPh sb="3" eb="5">
      <t>ミマン</t>
    </rPh>
    <phoneticPr fontId="7"/>
  </si>
  <si>
    <t>６５歳以上</t>
    <rPh sb="2" eb="5">
      <t>サイイジョウ</t>
    </rPh>
    <phoneticPr fontId="7"/>
  </si>
  <si>
    <t>うち建物火災</t>
    <rPh sb="2" eb="4">
      <t>タテモノ</t>
    </rPh>
    <rPh sb="4" eb="6">
      <t>カサイ</t>
    </rPh>
    <phoneticPr fontId="7"/>
  </si>
  <si>
    <t>うち
住宅火災</t>
    <rPh sb="3" eb="5">
      <t>ジュウタク</t>
    </rPh>
    <rPh sb="5" eb="7">
      <t>カサイ</t>
    </rPh>
    <phoneticPr fontId="7"/>
  </si>
  <si>
    <t>住　宅　火　災　の　出　火　原　因</t>
    <rPh sb="0" eb="3">
      <t>ジュウタク</t>
    </rPh>
    <rPh sb="4" eb="7">
      <t>カサイ</t>
    </rPh>
    <rPh sb="10" eb="13">
      <t>シュッカ</t>
    </rPh>
    <rPh sb="14" eb="17">
      <t>ゲンイン</t>
    </rPh>
    <phoneticPr fontId="7"/>
  </si>
  <si>
    <t>ストーブ</t>
    <phoneticPr fontId="7"/>
  </si>
  <si>
    <t>たばこ</t>
    <phoneticPr fontId="7"/>
  </si>
  <si>
    <t>風呂
かまど</t>
    <rPh sb="0" eb="2">
      <t>フロ</t>
    </rPh>
    <phoneticPr fontId="7"/>
  </si>
  <si>
    <t>煙突
煙道</t>
    <rPh sb="0" eb="2">
      <t>エントツ</t>
    </rPh>
    <rPh sb="3" eb="4">
      <t>エン</t>
    </rPh>
    <rPh sb="4" eb="5">
      <t>ドウ</t>
    </rPh>
    <phoneticPr fontId="7"/>
  </si>
  <si>
    <t>放火
疑い含む</t>
    <rPh sb="0" eb="2">
      <t>ホウカ</t>
    </rPh>
    <rPh sb="3" eb="4">
      <t>ウタガ</t>
    </rPh>
    <rPh sb="5" eb="6">
      <t>フク</t>
    </rPh>
    <phoneticPr fontId="7"/>
  </si>
  <si>
    <t>区　　　　　　　　分</t>
    <rPh sb="0" eb="10">
      <t>クブン</t>
    </rPh>
    <phoneticPr fontId="7"/>
  </si>
  <si>
    <t>全火災１日当たり</t>
    <rPh sb="0" eb="1">
      <t>ゼン</t>
    </rPh>
    <rPh sb="1" eb="3">
      <t>カサイ</t>
    </rPh>
    <rPh sb="4" eb="5">
      <t>ニチ</t>
    </rPh>
    <rPh sb="5" eb="6">
      <t>ア</t>
    </rPh>
    <phoneticPr fontId="7"/>
  </si>
  <si>
    <t>焼損棟数</t>
    <rPh sb="0" eb="2">
      <t>ショウソン</t>
    </rPh>
    <rPh sb="2" eb="4">
      <t>トウスウ</t>
    </rPh>
    <phoneticPr fontId="7"/>
  </si>
  <si>
    <t>棟</t>
    <rPh sb="0" eb="1">
      <t>トウ</t>
    </rPh>
    <phoneticPr fontId="7"/>
  </si>
  <si>
    <t>建物焼損面積</t>
    <rPh sb="0" eb="2">
      <t>タテモノ</t>
    </rPh>
    <rPh sb="2" eb="4">
      <t>ショウソン</t>
    </rPh>
    <rPh sb="4" eb="6">
      <t>メンセキ</t>
    </rPh>
    <phoneticPr fontId="7"/>
  </si>
  <si>
    <t>㎡</t>
    <phoneticPr fontId="7"/>
  </si>
  <si>
    <t>林野焼損面積</t>
    <rPh sb="0" eb="2">
      <t>リンヤ</t>
    </rPh>
    <rPh sb="2" eb="4">
      <t>ショウソン</t>
    </rPh>
    <rPh sb="4" eb="6">
      <t>メンセキ</t>
    </rPh>
    <phoneticPr fontId="7"/>
  </si>
  <si>
    <t>ａ</t>
    <phoneticPr fontId="7"/>
  </si>
  <si>
    <t>り災世帯数</t>
    <rPh sb="1" eb="2">
      <t>リサイ</t>
    </rPh>
    <rPh sb="2" eb="5">
      <t>セタイスウ</t>
    </rPh>
    <phoneticPr fontId="7"/>
  </si>
  <si>
    <t>り災人員</t>
    <rPh sb="1" eb="2">
      <t>リサイ</t>
    </rPh>
    <rPh sb="2" eb="4">
      <t>ジンイン</t>
    </rPh>
    <phoneticPr fontId="7"/>
  </si>
  <si>
    <t>人</t>
    <rPh sb="0" eb="1">
      <t>ヒト</t>
    </rPh>
    <phoneticPr fontId="7"/>
  </si>
  <si>
    <t>全火災１件当たり</t>
    <rPh sb="0" eb="1">
      <t>ゼン</t>
    </rPh>
    <rPh sb="1" eb="3">
      <t>カサイ</t>
    </rPh>
    <rPh sb="4" eb="5">
      <t>ケン</t>
    </rPh>
    <rPh sb="5" eb="6">
      <t>ア</t>
    </rPh>
    <phoneticPr fontId="7"/>
  </si>
  <si>
    <t>建物火災１件当たり</t>
    <rPh sb="0" eb="2">
      <t>タテモノ</t>
    </rPh>
    <rPh sb="2" eb="4">
      <t>カサイ</t>
    </rPh>
    <rPh sb="5" eb="6">
      <t>ケン</t>
    </rPh>
    <rPh sb="6" eb="7">
      <t>ア</t>
    </rPh>
    <phoneticPr fontId="7"/>
  </si>
  <si>
    <t>林野火災１件当たり</t>
    <rPh sb="0" eb="2">
      <t>リンヤ</t>
    </rPh>
    <rPh sb="2" eb="4">
      <t>カサイ</t>
    </rPh>
    <rPh sb="5" eb="6">
      <t>ケン</t>
    </rPh>
    <rPh sb="6" eb="7">
      <t>ア</t>
    </rPh>
    <phoneticPr fontId="7"/>
  </si>
  <si>
    <t>平成１５年</t>
    <rPh sb="0" eb="2">
      <t>ヘイセイ</t>
    </rPh>
    <rPh sb="4" eb="5">
      <t>ネン</t>
    </rPh>
    <phoneticPr fontId="7"/>
  </si>
  <si>
    <t>２月</t>
  </si>
  <si>
    <t>３月</t>
  </si>
  <si>
    <t>件数</t>
    <rPh sb="0" eb="2">
      <t>ケンスウ</t>
    </rPh>
    <phoneticPr fontId="7"/>
  </si>
  <si>
    <t>シートNo.</t>
    <phoneticPr fontId="7"/>
  </si>
  <si>
    <t>出火原因別火災件数の推移（１０年間）</t>
    <rPh sb="0" eb="2">
      <t>シュッカ</t>
    </rPh>
    <rPh sb="2" eb="5">
      <t>ゲンインベツ</t>
    </rPh>
    <rPh sb="5" eb="7">
      <t>カサイ</t>
    </rPh>
    <rPh sb="7" eb="9">
      <t>ケンスウ</t>
    </rPh>
    <rPh sb="10" eb="12">
      <t>スイイ</t>
    </rPh>
    <rPh sb="15" eb="17">
      <t>ネンカン</t>
    </rPh>
    <phoneticPr fontId="7"/>
  </si>
  <si>
    <t>表</t>
    <rPh sb="0" eb="1">
      <t>ヒョウ</t>
    </rPh>
    <phoneticPr fontId="7"/>
  </si>
  <si>
    <t>図</t>
    <rPh sb="0" eb="1">
      <t>ズ</t>
    </rPh>
    <phoneticPr fontId="7"/>
  </si>
  <si>
    <t>項　　目</t>
    <rPh sb="0" eb="1">
      <t>コウ</t>
    </rPh>
    <rPh sb="3" eb="4">
      <t>メ</t>
    </rPh>
    <phoneticPr fontId="7"/>
  </si>
  <si>
    <t>○</t>
    <phoneticPr fontId="7"/>
  </si>
  <si>
    <t>月 別 火 災 種 別 死 傷 者 数 の 推 移</t>
    <rPh sb="0" eb="3">
      <t>ツキベツ</t>
    </rPh>
    <rPh sb="4" eb="7">
      <t>カサイ</t>
    </rPh>
    <rPh sb="8" eb="11">
      <t>シュベツ</t>
    </rPh>
    <rPh sb="12" eb="19">
      <t>シショウシャスウ</t>
    </rPh>
    <rPh sb="22" eb="25">
      <t>スイイ</t>
    </rPh>
    <phoneticPr fontId="7"/>
  </si>
  <si>
    <t>火 元 建 物 の 用 途 別 火 災 件 数 の 推 移</t>
    <rPh sb="0" eb="3">
      <t>ヒモト</t>
    </rPh>
    <rPh sb="4" eb="7">
      <t>タテモノ</t>
    </rPh>
    <rPh sb="10" eb="15">
      <t>ヨウトベツ</t>
    </rPh>
    <rPh sb="16" eb="19">
      <t>カサイ</t>
    </rPh>
    <rPh sb="20" eb="23">
      <t>ケンスウ</t>
    </rPh>
    <rPh sb="26" eb="29">
      <t>スイイ</t>
    </rPh>
    <phoneticPr fontId="7"/>
  </si>
  <si>
    <t>火　災　発　生</t>
    <rPh sb="0" eb="3">
      <t>カサイ</t>
    </rPh>
    <rPh sb="4" eb="7">
      <t>ハッセイ</t>
    </rPh>
    <phoneticPr fontId="7"/>
  </si>
  <si>
    <t>住 宅 火 災 に お け る 死 者 の 推 移</t>
    <rPh sb="0" eb="3">
      <t>ジュウタク</t>
    </rPh>
    <rPh sb="4" eb="7">
      <t>カサイ</t>
    </rPh>
    <rPh sb="16" eb="19">
      <t>シシャ</t>
    </rPh>
    <rPh sb="22" eb="25">
      <t>スイイ</t>
    </rPh>
    <phoneticPr fontId="7"/>
  </si>
  <si>
    <t>住 宅 火 災 の出 火 原 因 の 推 移</t>
    <rPh sb="0" eb="3">
      <t>ジュウタク</t>
    </rPh>
    <rPh sb="4" eb="7">
      <t>カサイ</t>
    </rPh>
    <rPh sb="9" eb="12">
      <t>シュッカ</t>
    </rPh>
    <rPh sb="13" eb="16">
      <t>ゲンイン</t>
    </rPh>
    <rPh sb="19" eb="22">
      <t>スイイ</t>
    </rPh>
    <phoneticPr fontId="7"/>
  </si>
  <si>
    <t>うち
65歳以上</t>
    <rPh sb="6" eb="8">
      <t>イジョウ</t>
    </rPh>
    <phoneticPr fontId="7"/>
  </si>
  <si>
    <t>80歳以上</t>
    <rPh sb="2" eb="3">
      <t>サイ</t>
    </rPh>
    <rPh sb="3" eb="5">
      <t>イジョウ</t>
    </rPh>
    <phoneticPr fontId="7"/>
  </si>
  <si>
    <t>爆発</t>
    <rPh sb="0" eb="2">
      <t>バクハツ</t>
    </rPh>
    <phoneticPr fontId="7"/>
  </si>
  <si>
    <t>発　火　源　別</t>
    <rPh sb="0" eb="1">
      <t>ハツ</t>
    </rPh>
    <rPh sb="2" eb="3">
      <t>ヒ</t>
    </rPh>
    <rPh sb="4" eb="5">
      <t>ミナモト</t>
    </rPh>
    <rPh sb="6" eb="7">
      <t>ベツ</t>
    </rPh>
    <phoneticPr fontId="7"/>
  </si>
  <si>
    <t>発火源別火災件数の推移（１０年間）</t>
    <rPh sb="0" eb="2">
      <t>ハッカ</t>
    </rPh>
    <rPh sb="2" eb="3">
      <t>ゲン</t>
    </rPh>
    <rPh sb="3" eb="4">
      <t>ベツ</t>
    </rPh>
    <rPh sb="4" eb="6">
      <t>カサイ</t>
    </rPh>
    <rPh sb="6" eb="8">
      <t>ケンスウ</t>
    </rPh>
    <rPh sb="9" eb="11">
      <t>スイイ</t>
    </rPh>
    <rPh sb="14" eb="16">
      <t>ネンカン</t>
    </rPh>
    <phoneticPr fontId="7"/>
  </si>
  <si>
    <t xml:space="preserve"> 出 火 原 因 別 火 災 件 数 の 推 移</t>
    <rPh sb="1" eb="4">
      <t>シュッカ</t>
    </rPh>
    <rPh sb="5" eb="10">
      <t>ゲンインベツ</t>
    </rPh>
    <rPh sb="11" eb="14">
      <t>カサイ</t>
    </rPh>
    <rPh sb="15" eb="18">
      <t>ケンスウ</t>
    </rPh>
    <rPh sb="21" eb="24">
      <t>スイイ</t>
    </rPh>
    <phoneticPr fontId="7"/>
  </si>
  <si>
    <t>10歳未満</t>
    <rPh sb="3" eb="5">
      <t>ミマン</t>
    </rPh>
    <phoneticPr fontId="7"/>
  </si>
  <si>
    <t>放火火災件数の推移</t>
    <rPh sb="0" eb="4">
      <t>ホウカカサイ</t>
    </rPh>
    <rPh sb="4" eb="6">
      <t>ケンスウ</t>
    </rPh>
    <rPh sb="7" eb="9">
      <t>スイイ</t>
    </rPh>
    <phoneticPr fontId="7"/>
  </si>
  <si>
    <t>年</t>
    <rPh sb="0" eb="1">
      <t>トシ</t>
    </rPh>
    <phoneticPr fontId="7"/>
  </si>
  <si>
    <t>全火災件数</t>
    <rPh sb="0" eb="3">
      <t>ゼンカサイ</t>
    </rPh>
    <rPh sb="3" eb="5">
      <t>ケンスウ</t>
    </rPh>
    <phoneticPr fontId="7"/>
  </si>
  <si>
    <t>放火火災割合(%)</t>
    <rPh sb="0" eb="4">
      <t>ホウカカサイ</t>
    </rPh>
    <rPh sb="4" eb="6">
      <t>ワリアイ</t>
    </rPh>
    <phoneticPr fontId="7"/>
  </si>
  <si>
    <t>0～3</t>
    <phoneticPr fontId="7"/>
  </si>
  <si>
    <t>3～6</t>
    <phoneticPr fontId="7"/>
  </si>
  <si>
    <t>6～9</t>
    <phoneticPr fontId="7"/>
  </si>
  <si>
    <t>9～12</t>
    <phoneticPr fontId="7"/>
  </si>
  <si>
    <t>12～15</t>
    <phoneticPr fontId="7"/>
  </si>
  <si>
    <t>15～18</t>
    <phoneticPr fontId="7"/>
  </si>
  <si>
    <t>18～21</t>
    <phoneticPr fontId="7"/>
  </si>
  <si>
    <t>21～24</t>
    <phoneticPr fontId="7"/>
  </si>
  <si>
    <t>飲酒</t>
    <rPh sb="0" eb="2">
      <t>インシュ</t>
    </rPh>
    <phoneticPr fontId="7"/>
  </si>
  <si>
    <t>死者の発生した階</t>
    <rPh sb="0" eb="2">
      <t>シシャ</t>
    </rPh>
    <rPh sb="3" eb="5">
      <t>ハッセイ</t>
    </rPh>
    <rPh sb="7" eb="8">
      <t>カイ</t>
    </rPh>
    <phoneticPr fontId="7"/>
  </si>
  <si>
    <t>計</t>
    <rPh sb="0" eb="1">
      <t>ケイ</t>
    </rPh>
    <phoneticPr fontId="7"/>
  </si>
  <si>
    <t>１月</t>
    <rPh sb="1" eb="2">
      <t>ガツ</t>
    </rPh>
    <phoneticPr fontId="7"/>
  </si>
  <si>
    <t>計</t>
    <rPh sb="0" eb="1">
      <t>ケイ</t>
    </rPh>
    <phoneticPr fontId="7"/>
  </si>
  <si>
    <t>火元建物の用途別火災件数の推移（１０年間）</t>
    <rPh sb="0" eb="2">
      <t>ヒモト</t>
    </rPh>
    <rPh sb="2" eb="4">
      <t>タテモノ</t>
    </rPh>
    <rPh sb="5" eb="8">
      <t>ヨウトベツ</t>
    </rPh>
    <rPh sb="8" eb="10">
      <t>カサイ</t>
    </rPh>
    <rPh sb="10" eb="12">
      <t>ケンスウ</t>
    </rPh>
    <rPh sb="13" eb="15">
      <t>スイイ</t>
    </rPh>
    <rPh sb="18" eb="20">
      <t>ネンカン</t>
    </rPh>
    <phoneticPr fontId="7"/>
  </si>
  <si>
    <t>月別火災種別死傷者数の推移（１０年間）</t>
    <rPh sb="0" eb="2">
      <t>ツキベツ</t>
    </rPh>
    <rPh sb="2" eb="4">
      <t>カサイ</t>
    </rPh>
    <rPh sb="4" eb="6">
      <t>シュベツ</t>
    </rPh>
    <rPh sb="6" eb="10">
      <t>シショウシャスウ</t>
    </rPh>
    <rPh sb="11" eb="13">
      <t>スイイ</t>
    </rPh>
    <rPh sb="16" eb="18">
      <t>ネンカン</t>
    </rPh>
    <phoneticPr fontId="7"/>
  </si>
  <si>
    <t>１日、１件当たりの火災の概況</t>
    <rPh sb="1" eb="2">
      <t>ニチ</t>
    </rPh>
    <rPh sb="4" eb="5">
      <t>ケン</t>
    </rPh>
    <rPh sb="5" eb="6">
      <t>ア</t>
    </rPh>
    <rPh sb="9" eb="11">
      <t>カサイ</t>
    </rPh>
    <rPh sb="12" eb="14">
      <t>ガイキョウ</t>
    </rPh>
    <phoneticPr fontId="7"/>
  </si>
  <si>
    <t>月別乾燥注意報等発令日数状況（３年間）</t>
    <rPh sb="0" eb="2">
      <t>ツキベツ</t>
    </rPh>
    <rPh sb="2" eb="4">
      <t>カンソウ</t>
    </rPh>
    <rPh sb="4" eb="6">
      <t>チュウイ</t>
    </rPh>
    <rPh sb="6" eb="7">
      <t>ホウ</t>
    </rPh>
    <rPh sb="7" eb="8">
      <t>トウ</t>
    </rPh>
    <rPh sb="8" eb="10">
      <t>ハツレイ</t>
    </rPh>
    <rPh sb="10" eb="12">
      <t>ニッスウ</t>
    </rPh>
    <rPh sb="12" eb="14">
      <t>ジョウキョウ</t>
    </rPh>
    <rPh sb="16" eb="18">
      <t>ネンカン</t>
    </rPh>
    <phoneticPr fontId="7"/>
  </si>
  <si>
    <t>放火火災件数の推移（１０年間）</t>
    <rPh sb="0" eb="2">
      <t>ホウカ</t>
    </rPh>
    <rPh sb="2" eb="4">
      <t>カサイ</t>
    </rPh>
    <rPh sb="4" eb="6">
      <t>ケンスウ</t>
    </rPh>
    <rPh sb="7" eb="9">
      <t>スイイ</t>
    </rPh>
    <rPh sb="12" eb="14">
      <t>ネンカン</t>
    </rPh>
    <phoneticPr fontId="7"/>
  </si>
  <si>
    <t>火災発生状況の推移（１０年間）</t>
    <rPh sb="0" eb="2">
      <t>カサイ</t>
    </rPh>
    <rPh sb="2" eb="4">
      <t>ハッセイ</t>
    </rPh>
    <rPh sb="4" eb="6">
      <t>ジョウキョウ</t>
    </rPh>
    <rPh sb="7" eb="9">
      <t>スイイ</t>
    </rPh>
    <rPh sb="12" eb="13">
      <t>ネン</t>
    </rPh>
    <rPh sb="13" eb="14">
      <t>カン</t>
    </rPh>
    <phoneticPr fontId="7"/>
  </si>
  <si>
    <t>平成１６年</t>
    <rPh sb="0" eb="2">
      <t>ヘイセイ</t>
    </rPh>
    <rPh sb="4" eb="5">
      <t>ネン</t>
    </rPh>
    <phoneticPr fontId="7"/>
  </si>
  <si>
    <t>東京都</t>
  </si>
  <si>
    <t>愛知県</t>
  </si>
  <si>
    <t>大阪府</t>
  </si>
  <si>
    <t>神奈川県</t>
  </si>
  <si>
    <t>埼玉県</t>
  </si>
  <si>
    <t>千葉県</t>
  </si>
  <si>
    <t>兵庫県</t>
  </si>
  <si>
    <t>北海道</t>
  </si>
  <si>
    <t>福岡県</t>
  </si>
  <si>
    <t>茨城県</t>
  </si>
  <si>
    <t>静岡県</t>
  </si>
  <si>
    <t>広島県</t>
  </si>
  <si>
    <t>宮城県</t>
  </si>
  <si>
    <t>鹿児島県</t>
  </si>
  <si>
    <t>福島県</t>
  </si>
  <si>
    <t>栃木県</t>
  </si>
  <si>
    <t>群馬県</t>
  </si>
  <si>
    <t>岐阜県</t>
  </si>
  <si>
    <t>三重県</t>
  </si>
  <si>
    <t>長野県</t>
  </si>
  <si>
    <t>岡山県</t>
  </si>
  <si>
    <t>熊本県</t>
  </si>
  <si>
    <t>新潟県</t>
  </si>
  <si>
    <t>長崎県</t>
  </si>
  <si>
    <t>青森県</t>
  </si>
  <si>
    <t>京都府</t>
  </si>
  <si>
    <t>山口県</t>
  </si>
  <si>
    <t>宮崎県</t>
  </si>
  <si>
    <t>愛媛県</t>
  </si>
  <si>
    <t>岩手県</t>
  </si>
  <si>
    <t>大分県</t>
  </si>
  <si>
    <t>山梨県</t>
  </si>
  <si>
    <t>奈良県</t>
  </si>
  <si>
    <t>滋賀県</t>
  </si>
  <si>
    <t>和歌山県</t>
  </si>
  <si>
    <t>山形県</t>
  </si>
  <si>
    <t>秋田県</t>
  </si>
  <si>
    <t>高知県</t>
  </si>
  <si>
    <t>沖縄県</t>
  </si>
  <si>
    <t>香川県</t>
  </si>
  <si>
    <t>佐賀県</t>
  </si>
  <si>
    <t>島根県</t>
  </si>
  <si>
    <t>石川県</t>
  </si>
  <si>
    <t>徳島県</t>
  </si>
  <si>
    <t>富山県</t>
  </si>
  <si>
    <t>福井県</t>
  </si>
  <si>
    <t>鳥取県</t>
  </si>
  <si>
    <t>周防大島町</t>
    <rPh sb="0" eb="2">
      <t>スオウ</t>
    </rPh>
    <rPh sb="2" eb="5">
      <t>オオジマチョウ</t>
    </rPh>
    <phoneticPr fontId="7"/>
  </si>
  <si>
    <t>周南市</t>
    <rPh sb="0" eb="3">
      <t>シュウナンシ</t>
    </rPh>
    <phoneticPr fontId="7"/>
  </si>
  <si>
    <t>階層
（地上/
地下）</t>
    <rPh sb="0" eb="2">
      <t>カイソウ</t>
    </rPh>
    <rPh sb="4" eb="6">
      <t>チジョウ</t>
    </rPh>
    <rPh sb="8" eb="10">
      <t>チカ</t>
    </rPh>
    <phoneticPr fontId="7"/>
  </si>
  <si>
    <t>死 者 の 発 生 状 況</t>
    <rPh sb="0" eb="3">
      <t>シシャ</t>
    </rPh>
    <rPh sb="6" eb="9">
      <t>ハッセイ</t>
    </rPh>
    <rPh sb="10" eb="13">
      <t>ジョウキョウ</t>
    </rPh>
    <phoneticPr fontId="7"/>
  </si>
  <si>
    <t>死者の状況</t>
    <rPh sb="0" eb="2">
      <t>シシャ</t>
    </rPh>
    <rPh sb="3" eb="5">
      <t>ジョウキョウ</t>
    </rPh>
    <phoneticPr fontId="7"/>
  </si>
  <si>
    <t>構造</t>
    <rPh sb="0" eb="2">
      <t>コウゾウ</t>
    </rPh>
    <phoneticPr fontId="7"/>
  </si>
  <si>
    <t xml:space="preserve"> 火災発生件数</t>
    <rPh sb="1" eb="3">
      <t>カサイ</t>
    </rPh>
    <rPh sb="3" eb="5">
      <t>ハッセイ</t>
    </rPh>
    <rPh sb="5" eb="7">
      <t>ケンスウ</t>
    </rPh>
    <phoneticPr fontId="7"/>
  </si>
  <si>
    <t xml:space="preserve"> 死者数</t>
    <rPh sb="1" eb="4">
      <t>シシャスウ</t>
    </rPh>
    <phoneticPr fontId="7"/>
  </si>
  <si>
    <t xml:space="preserve"> 負傷者数</t>
    <rPh sb="1" eb="4">
      <t>フショウシャ</t>
    </rPh>
    <rPh sb="4" eb="5">
      <t>スウ</t>
    </rPh>
    <phoneticPr fontId="7"/>
  </si>
  <si>
    <t xml:space="preserve"> うち消防吏員・団員</t>
    <rPh sb="3" eb="5">
      <t>ショウボウ</t>
    </rPh>
    <rPh sb="5" eb="7">
      <t>リイン</t>
    </rPh>
    <rPh sb="8" eb="10">
      <t>ダンイン</t>
    </rPh>
    <phoneticPr fontId="7"/>
  </si>
  <si>
    <t xml:space="preserve"> 損害額（千円）</t>
    <rPh sb="1" eb="4">
      <t>ソンガイガク</t>
    </rPh>
    <rPh sb="5" eb="7">
      <t>センエン</t>
    </rPh>
    <phoneticPr fontId="7"/>
  </si>
  <si>
    <t xml:space="preserve"> １件当たりの損害額（千円）</t>
    <rPh sb="2" eb="3">
      <t>ケン</t>
    </rPh>
    <rPh sb="3" eb="4">
      <t>ア</t>
    </rPh>
    <rPh sb="7" eb="10">
      <t>ソンガイガク</t>
    </rPh>
    <rPh sb="11" eb="13">
      <t>センエン</t>
    </rPh>
    <phoneticPr fontId="7"/>
  </si>
  <si>
    <t>こんろ</t>
    <phoneticPr fontId="7"/>
  </si>
  <si>
    <t>こんろ</t>
    <phoneticPr fontId="7"/>
  </si>
  <si>
    <t>平成１７年</t>
    <rPh sb="0" eb="2">
      <t>ヘイセイ</t>
    </rPh>
    <rPh sb="4" eb="5">
      <t>ネン</t>
    </rPh>
    <phoneticPr fontId="7"/>
  </si>
  <si>
    <t>周南市</t>
    <rPh sb="0" eb="2">
      <t>シュウナン</t>
    </rPh>
    <rPh sb="2" eb="3">
      <t>シ</t>
    </rPh>
    <phoneticPr fontId="7"/>
  </si>
  <si>
    <t>山陽小野田市</t>
    <rPh sb="0" eb="2">
      <t>サンヨウ</t>
    </rPh>
    <rPh sb="2" eb="5">
      <t>オノダ</t>
    </rPh>
    <rPh sb="5" eb="6">
      <t>シ</t>
    </rPh>
    <phoneticPr fontId="7"/>
  </si>
  <si>
    <t>平成１８年</t>
    <rPh sb="0" eb="2">
      <t>ヘイセイ</t>
    </rPh>
    <rPh sb="4" eb="5">
      <t>ネン</t>
    </rPh>
    <phoneticPr fontId="7"/>
  </si>
  <si>
    <t>宇部市</t>
    <rPh sb="0" eb="2">
      <t>ウベ</t>
    </rPh>
    <rPh sb="2" eb="3">
      <t>シ</t>
    </rPh>
    <phoneticPr fontId="7"/>
  </si>
  <si>
    <t>青森県</t>
    <rPh sb="0" eb="3">
      <t>アオモリケン</t>
    </rPh>
    <phoneticPr fontId="7"/>
  </si>
  <si>
    <t>岩手県</t>
    <rPh sb="0" eb="3">
      <t>イワテケン</t>
    </rPh>
    <phoneticPr fontId="7"/>
  </si>
  <si>
    <t>宮城県</t>
    <rPh sb="0" eb="3">
      <t>ミヤギケン</t>
    </rPh>
    <phoneticPr fontId="7"/>
  </si>
  <si>
    <t>秋田県</t>
    <rPh sb="0" eb="3">
      <t>アキタケン</t>
    </rPh>
    <phoneticPr fontId="7"/>
  </si>
  <si>
    <t>山形県</t>
    <rPh sb="0" eb="3">
      <t>ヤマガタケン</t>
    </rPh>
    <phoneticPr fontId="7"/>
  </si>
  <si>
    <t>福島県</t>
    <rPh sb="0" eb="3">
      <t>フクシマケン</t>
    </rPh>
    <phoneticPr fontId="7"/>
  </si>
  <si>
    <t>茨城県</t>
    <rPh sb="0" eb="3">
      <t>イバラキケン</t>
    </rPh>
    <phoneticPr fontId="7"/>
  </si>
  <si>
    <t>栃木県</t>
    <rPh sb="0" eb="3">
      <t>トチギケン</t>
    </rPh>
    <phoneticPr fontId="7"/>
  </si>
  <si>
    <t>群馬県</t>
    <rPh sb="0" eb="3">
      <t>グンマケン</t>
    </rPh>
    <phoneticPr fontId="7"/>
  </si>
  <si>
    <t>埼玉県</t>
    <rPh sb="0" eb="3">
      <t>サイタマケン</t>
    </rPh>
    <phoneticPr fontId="7"/>
  </si>
  <si>
    <t>千葉県</t>
    <rPh sb="0" eb="3">
      <t>チバケン</t>
    </rPh>
    <phoneticPr fontId="7"/>
  </si>
  <si>
    <t>東京都</t>
    <rPh sb="0" eb="3">
      <t>トウキョウト</t>
    </rPh>
    <phoneticPr fontId="7"/>
  </si>
  <si>
    <t>神奈川県</t>
    <rPh sb="0" eb="4">
      <t>カナガワケン</t>
    </rPh>
    <phoneticPr fontId="7"/>
  </si>
  <si>
    <t>新潟県</t>
    <rPh sb="0" eb="3">
      <t>ニイガタケン</t>
    </rPh>
    <phoneticPr fontId="7"/>
  </si>
  <si>
    <t>富山県</t>
    <rPh sb="0" eb="3">
      <t>トヤマケン</t>
    </rPh>
    <phoneticPr fontId="7"/>
  </si>
  <si>
    <t>石川県</t>
    <rPh sb="0" eb="3">
      <t>イシカワケン</t>
    </rPh>
    <phoneticPr fontId="7"/>
  </si>
  <si>
    <t>福井県</t>
    <rPh sb="0" eb="3">
      <t>フクイケン</t>
    </rPh>
    <phoneticPr fontId="7"/>
  </si>
  <si>
    <t>山梨県</t>
    <rPh sb="0" eb="3">
      <t>ヤマナシケン</t>
    </rPh>
    <phoneticPr fontId="7"/>
  </si>
  <si>
    <t>長野県</t>
    <rPh sb="0" eb="3">
      <t>ナガノケン</t>
    </rPh>
    <phoneticPr fontId="7"/>
  </si>
  <si>
    <t>岐阜県</t>
    <rPh sb="0" eb="3">
      <t>ギフケン</t>
    </rPh>
    <phoneticPr fontId="7"/>
  </si>
  <si>
    <t>静岡県</t>
    <rPh sb="0" eb="3">
      <t>シズオカケン</t>
    </rPh>
    <phoneticPr fontId="7"/>
  </si>
  <si>
    <t>愛知県</t>
    <rPh sb="0" eb="3">
      <t>アイチケン</t>
    </rPh>
    <phoneticPr fontId="7"/>
  </si>
  <si>
    <t>三重県</t>
    <rPh sb="0" eb="3">
      <t>ミエケン</t>
    </rPh>
    <phoneticPr fontId="7"/>
  </si>
  <si>
    <t>滋賀県</t>
    <rPh sb="0" eb="3">
      <t>シガケン</t>
    </rPh>
    <phoneticPr fontId="7"/>
  </si>
  <si>
    <t>京都府</t>
    <rPh sb="0" eb="3">
      <t>キョウトフ</t>
    </rPh>
    <phoneticPr fontId="7"/>
  </si>
  <si>
    <t>大阪府</t>
    <rPh sb="0" eb="3">
      <t>オオサカフ</t>
    </rPh>
    <phoneticPr fontId="7"/>
  </si>
  <si>
    <t>兵庫県</t>
    <rPh sb="0" eb="3">
      <t>ヒョウゴケン</t>
    </rPh>
    <phoneticPr fontId="7"/>
  </si>
  <si>
    <t>奈良県</t>
    <rPh sb="0" eb="3">
      <t>ナラケン</t>
    </rPh>
    <phoneticPr fontId="7"/>
  </si>
  <si>
    <t>和歌山県</t>
    <rPh sb="0" eb="4">
      <t>ワカヤマケン</t>
    </rPh>
    <phoneticPr fontId="7"/>
  </si>
  <si>
    <t>鳥取県</t>
    <rPh sb="0" eb="3">
      <t>トットリケン</t>
    </rPh>
    <phoneticPr fontId="7"/>
  </si>
  <si>
    <t>島根県</t>
    <rPh sb="0" eb="3">
      <t>シマネケン</t>
    </rPh>
    <phoneticPr fontId="7"/>
  </si>
  <si>
    <t>岡山県</t>
    <rPh sb="0" eb="3">
      <t>オカヤマケン</t>
    </rPh>
    <phoneticPr fontId="7"/>
  </si>
  <si>
    <t>広島県</t>
    <rPh sb="0" eb="3">
      <t>ヒロシマケン</t>
    </rPh>
    <phoneticPr fontId="7"/>
  </si>
  <si>
    <t>山口県</t>
    <rPh sb="0" eb="3">
      <t>ヤマグチケン</t>
    </rPh>
    <phoneticPr fontId="7"/>
  </si>
  <si>
    <t>徳島県</t>
    <rPh sb="0" eb="3">
      <t>トクシマケン</t>
    </rPh>
    <phoneticPr fontId="7"/>
  </si>
  <si>
    <t>香川県</t>
    <rPh sb="0" eb="3">
      <t>カガワケン</t>
    </rPh>
    <phoneticPr fontId="7"/>
  </si>
  <si>
    <t>愛媛県</t>
    <rPh sb="0" eb="3">
      <t>エヒメケン</t>
    </rPh>
    <phoneticPr fontId="7"/>
  </si>
  <si>
    <t>高知県</t>
    <rPh sb="0" eb="3">
      <t>コウチケン</t>
    </rPh>
    <phoneticPr fontId="7"/>
  </si>
  <si>
    <t>福岡県</t>
    <rPh sb="0" eb="3">
      <t>フクオカケン</t>
    </rPh>
    <phoneticPr fontId="7"/>
  </si>
  <si>
    <t>佐賀県</t>
    <rPh sb="0" eb="3">
      <t>サガケン</t>
    </rPh>
    <phoneticPr fontId="7"/>
  </si>
  <si>
    <t>長崎県</t>
    <rPh sb="0" eb="3">
      <t>ナガサキケン</t>
    </rPh>
    <phoneticPr fontId="7"/>
  </si>
  <si>
    <t>熊本県</t>
    <rPh sb="0" eb="3">
      <t>クマモトケン</t>
    </rPh>
    <phoneticPr fontId="7"/>
  </si>
  <si>
    <t>大分県</t>
    <rPh sb="0" eb="3">
      <t>オオイタケン</t>
    </rPh>
    <phoneticPr fontId="7"/>
  </si>
  <si>
    <t>宮崎県</t>
    <rPh sb="0" eb="3">
      <t>ミヤザキケン</t>
    </rPh>
    <phoneticPr fontId="7"/>
  </si>
  <si>
    <t>鹿児島県</t>
    <rPh sb="0" eb="4">
      <t>カゴシマケン</t>
    </rPh>
    <phoneticPr fontId="7"/>
  </si>
  <si>
    <t>沖縄県</t>
    <rPh sb="0" eb="3">
      <t>オキナワケン</t>
    </rPh>
    <phoneticPr fontId="7"/>
  </si>
  <si>
    <t>岩手県</t>
    <rPh sb="0" eb="2">
      <t>イワテ</t>
    </rPh>
    <rPh sb="2" eb="3">
      <t>ケン</t>
    </rPh>
    <phoneticPr fontId="7"/>
  </si>
  <si>
    <t>－</t>
    <phoneticPr fontId="7"/>
  </si>
  <si>
    <t>防府市</t>
    <rPh sb="0" eb="2">
      <t>ホウフ</t>
    </rPh>
    <rPh sb="2" eb="3">
      <t>シ</t>
    </rPh>
    <phoneticPr fontId="7"/>
  </si>
  <si>
    <t>山陽小野田市</t>
    <rPh sb="0" eb="6">
      <t>サンヨウオノダシ</t>
    </rPh>
    <phoneticPr fontId="7"/>
  </si>
  <si>
    <t>周防大島町</t>
    <rPh sb="0" eb="4">
      <t>スオウオオシマ</t>
    </rPh>
    <rPh sb="4" eb="5">
      <t>マチ</t>
    </rPh>
    <phoneticPr fontId="7"/>
  </si>
  <si>
    <t>市町名</t>
    <rPh sb="0" eb="2">
      <t>シチョウ</t>
    </rPh>
    <rPh sb="2" eb="3">
      <t>メイ</t>
    </rPh>
    <phoneticPr fontId="7"/>
  </si>
  <si>
    <t>損害額（一件）</t>
    <rPh sb="0" eb="2">
      <t>ソンガイ</t>
    </rPh>
    <rPh sb="2" eb="3">
      <t>ガク</t>
    </rPh>
    <rPh sb="4" eb="6">
      <t>イッケン</t>
    </rPh>
    <phoneticPr fontId="7"/>
  </si>
  <si>
    <t>住宅火災における死者・出火原因の推移（１０年間）</t>
    <rPh sb="0" eb="2">
      <t>ジュウタク</t>
    </rPh>
    <rPh sb="2" eb="4">
      <t>カサイ</t>
    </rPh>
    <rPh sb="8" eb="10">
      <t>シシャ</t>
    </rPh>
    <rPh sb="11" eb="13">
      <t>シュッカ</t>
    </rPh>
    <rPh sb="13" eb="15">
      <t>ゲンイン</t>
    </rPh>
    <rPh sb="16" eb="18">
      <t>スイイ</t>
    </rPh>
    <rPh sb="21" eb="23">
      <t>ネンカン</t>
    </rPh>
    <phoneticPr fontId="7"/>
  </si>
  <si>
    <t>放火火災件数の推移（１０年間）・被害状況</t>
    <rPh sb="0" eb="2">
      <t>ホウカ</t>
    </rPh>
    <rPh sb="2" eb="4">
      <t>カサイ</t>
    </rPh>
    <rPh sb="4" eb="6">
      <t>ケンスウ</t>
    </rPh>
    <rPh sb="7" eb="9">
      <t>スイイ</t>
    </rPh>
    <rPh sb="12" eb="14">
      <t>ネンカン</t>
    </rPh>
    <rPh sb="16" eb="18">
      <t>ヒガイ</t>
    </rPh>
    <rPh sb="18" eb="20">
      <t>ジョウキョウ</t>
    </rPh>
    <phoneticPr fontId="7"/>
  </si>
  <si>
    <t>平成１９年</t>
    <rPh sb="0" eb="2">
      <t>ヘイセイ</t>
    </rPh>
    <rPh sb="4" eb="5">
      <t>ネン</t>
    </rPh>
    <phoneticPr fontId="7"/>
  </si>
  <si>
    <t>　火　災  発　生　被　害　状　況</t>
    <rPh sb="6" eb="9">
      <t>ハッセイ</t>
    </rPh>
    <rPh sb="10" eb="13">
      <t>ヒガイ</t>
    </rPh>
    <rPh sb="14" eb="17">
      <t>ジョウキョウ</t>
    </rPh>
    <phoneticPr fontId="7"/>
  </si>
  <si>
    <t>平成２０年</t>
    <rPh sb="0" eb="2">
      <t>ヘイセイ</t>
    </rPh>
    <rPh sb="4" eb="5">
      <t>ネン</t>
    </rPh>
    <phoneticPr fontId="7"/>
  </si>
  <si>
    <t xml:space="preserve"> 都道府県別出火件数</t>
    <phoneticPr fontId="7"/>
  </si>
  <si>
    <t xml:space="preserve"> 都道府県別出火率</t>
    <rPh sb="1" eb="5">
      <t>トドウフケン</t>
    </rPh>
    <rPh sb="5" eb="6">
      <t>ベツ</t>
    </rPh>
    <rPh sb="6" eb="8">
      <t>シュッカ</t>
    </rPh>
    <rPh sb="8" eb="9">
      <t>リツ</t>
    </rPh>
    <phoneticPr fontId="7"/>
  </si>
  <si>
    <t xml:space="preserve"> 都道府県別死者数</t>
    <rPh sb="1" eb="5">
      <t>トドウフケン</t>
    </rPh>
    <rPh sb="5" eb="6">
      <t>ベツ</t>
    </rPh>
    <rPh sb="6" eb="9">
      <t>シシャスウ</t>
    </rPh>
    <phoneticPr fontId="7"/>
  </si>
  <si>
    <t xml:space="preserve"> 都道府県別死者発生率</t>
    <rPh sb="1" eb="5">
      <t>トドウフケン</t>
    </rPh>
    <rPh sb="5" eb="6">
      <t>ベツ</t>
    </rPh>
    <rPh sb="6" eb="8">
      <t>シシャ</t>
    </rPh>
    <rPh sb="8" eb="11">
      <t>ハッセイリツ</t>
    </rPh>
    <phoneticPr fontId="7"/>
  </si>
  <si>
    <t xml:space="preserve"> 市町別出火率</t>
    <rPh sb="1" eb="3">
      <t>シチョウ</t>
    </rPh>
    <rPh sb="3" eb="4">
      <t>ベツ</t>
    </rPh>
    <rPh sb="4" eb="6">
      <t>シュッカ</t>
    </rPh>
    <rPh sb="6" eb="7">
      <t>リツ</t>
    </rPh>
    <phoneticPr fontId="7"/>
  </si>
  <si>
    <t xml:space="preserve"> 市町別１件当たり損害額</t>
    <rPh sb="1" eb="3">
      <t>シチョウ</t>
    </rPh>
    <rPh sb="3" eb="4">
      <t>ベツ</t>
    </rPh>
    <rPh sb="5" eb="6">
      <t>ケン</t>
    </rPh>
    <rPh sb="6" eb="7">
      <t>ア</t>
    </rPh>
    <rPh sb="9" eb="12">
      <t>ソンガイガク</t>
    </rPh>
    <phoneticPr fontId="7"/>
  </si>
  <si>
    <t xml:space="preserve"> 火災概況</t>
    <rPh sb="1" eb="3">
      <t>カサイ</t>
    </rPh>
    <rPh sb="3" eb="5">
      <t>ガイキョウ</t>
    </rPh>
    <phoneticPr fontId="7"/>
  </si>
  <si>
    <t xml:space="preserve"> 火災による死者の発生状況</t>
    <rPh sb="1" eb="3">
      <t>カサイ</t>
    </rPh>
    <rPh sb="6" eb="8">
      <t>シシャ</t>
    </rPh>
    <rPh sb="9" eb="11">
      <t>ハッセイ</t>
    </rPh>
    <rPh sb="11" eb="13">
      <t>ジョウキョウ</t>
    </rPh>
    <phoneticPr fontId="7"/>
  </si>
  <si>
    <t xml:space="preserve"> 火災による死者の状況</t>
    <rPh sb="1" eb="3">
      <t>カサイ</t>
    </rPh>
    <rPh sb="6" eb="8">
      <t>シシャ</t>
    </rPh>
    <rPh sb="9" eb="11">
      <t>ジョウキョウ</t>
    </rPh>
    <phoneticPr fontId="7"/>
  </si>
  <si>
    <t xml:space="preserve"> 市町村別火災発生被害状況</t>
    <rPh sb="1" eb="4">
      <t>シチョウソン</t>
    </rPh>
    <rPh sb="4" eb="5">
      <t>ベツ</t>
    </rPh>
    <rPh sb="5" eb="7">
      <t>カサイ</t>
    </rPh>
    <rPh sb="7" eb="9">
      <t>ハッセイ</t>
    </rPh>
    <rPh sb="9" eb="11">
      <t>ヒガイ</t>
    </rPh>
    <rPh sb="11" eb="13">
      <t>ジョウキョウ</t>
    </rPh>
    <phoneticPr fontId="7"/>
  </si>
  <si>
    <t xml:space="preserve"> 火災種別火災発生割合</t>
    <rPh sb="1" eb="3">
      <t>カサイ</t>
    </rPh>
    <rPh sb="3" eb="5">
      <t>シュベツ</t>
    </rPh>
    <rPh sb="5" eb="7">
      <t>カサイ</t>
    </rPh>
    <rPh sb="7" eb="9">
      <t>ハッセイ</t>
    </rPh>
    <rPh sb="9" eb="11">
      <t>ワリアイ</t>
    </rPh>
    <phoneticPr fontId="7"/>
  </si>
  <si>
    <t xml:space="preserve"> 火災種別火災損害割合</t>
    <rPh sb="1" eb="3">
      <t>カサイ</t>
    </rPh>
    <rPh sb="3" eb="5">
      <t>シュベツ</t>
    </rPh>
    <rPh sb="5" eb="7">
      <t>カサイ</t>
    </rPh>
    <rPh sb="7" eb="9">
      <t>ソンガイ</t>
    </rPh>
    <rPh sb="9" eb="11">
      <t>ワリアイ</t>
    </rPh>
    <phoneticPr fontId="7"/>
  </si>
  <si>
    <t xml:space="preserve"> 建物火災の主な発火源別構成割合</t>
    <rPh sb="1" eb="3">
      <t>タテモノ</t>
    </rPh>
    <rPh sb="3" eb="5">
      <t>カサイ</t>
    </rPh>
    <rPh sb="6" eb="7">
      <t>オモ</t>
    </rPh>
    <rPh sb="8" eb="10">
      <t>ハッカ</t>
    </rPh>
    <rPh sb="10" eb="11">
      <t>ハッカゲン</t>
    </rPh>
    <rPh sb="11" eb="12">
      <t>ベツ</t>
    </rPh>
    <rPh sb="12" eb="14">
      <t>コウセイ</t>
    </rPh>
    <rPh sb="14" eb="16">
      <t>ワリアイ</t>
    </rPh>
    <phoneticPr fontId="7"/>
  </si>
  <si>
    <t xml:space="preserve"> 全火災の主な出火原因</t>
    <rPh sb="1" eb="4">
      <t>ゼンカサイ</t>
    </rPh>
    <rPh sb="5" eb="6">
      <t>オモ</t>
    </rPh>
    <rPh sb="7" eb="9">
      <t>シュッカ</t>
    </rPh>
    <rPh sb="9" eb="11">
      <t>ゲンイン</t>
    </rPh>
    <phoneticPr fontId="7"/>
  </si>
  <si>
    <t xml:space="preserve"> 時間帯別放火火災件数</t>
    <rPh sb="1" eb="4">
      <t>ジカンタイ</t>
    </rPh>
    <rPh sb="4" eb="5">
      <t>ベツ</t>
    </rPh>
    <rPh sb="5" eb="9">
      <t>ホウカカサイ</t>
    </rPh>
    <rPh sb="9" eb="11">
      <t>ケンスウ</t>
    </rPh>
    <phoneticPr fontId="7"/>
  </si>
  <si>
    <t>不明・その他</t>
    <rPh sb="0" eb="2">
      <t>フメイ</t>
    </rPh>
    <rPh sb="5" eb="6">
      <t>ホカ</t>
    </rPh>
    <phoneticPr fontId="7"/>
  </si>
  <si>
    <t>焼損
面積
（㎡）</t>
    <rPh sb="0" eb="2">
      <t>ショウソン</t>
    </rPh>
    <rPh sb="3" eb="5">
      <t>メンセキ</t>
    </rPh>
    <phoneticPr fontId="7"/>
  </si>
  <si>
    <t>起床</t>
    <phoneticPr fontId="7"/>
  </si>
  <si>
    <t>死者の発生
した経緯</t>
    <rPh sb="0" eb="2">
      <t>シシャ</t>
    </rPh>
    <rPh sb="3" eb="5">
      <t>ハッセイ</t>
    </rPh>
    <rPh sb="8" eb="10">
      <t>ケイイ</t>
    </rPh>
    <phoneticPr fontId="7"/>
  </si>
  <si>
    <t>ストーブ</t>
    <phoneticPr fontId="7"/>
  </si>
  <si>
    <t>たばこ</t>
    <phoneticPr fontId="7"/>
  </si>
  <si>
    <t>こんろ</t>
    <phoneticPr fontId="7"/>
  </si>
  <si>
    <t>マッチ・ライター</t>
    <phoneticPr fontId="7"/>
  </si>
  <si>
    <t>10歳代</t>
    <phoneticPr fontId="7"/>
  </si>
  <si>
    <t>30歳代</t>
    <phoneticPr fontId="7"/>
  </si>
  <si>
    <t>40歳代</t>
    <phoneticPr fontId="7"/>
  </si>
  <si>
    <t>50歳代</t>
    <phoneticPr fontId="7"/>
  </si>
  <si>
    <t>60歳代</t>
    <phoneticPr fontId="7"/>
  </si>
  <si>
    <t>70歳代</t>
    <phoneticPr fontId="7"/>
  </si>
  <si>
    <t>１日又は１件当たりの火災の概況</t>
    <rPh sb="1" eb="2">
      <t>ニチ</t>
    </rPh>
    <rPh sb="2" eb="3">
      <t>マタ</t>
    </rPh>
    <rPh sb="5" eb="6">
      <t>ケン</t>
    </rPh>
    <rPh sb="6" eb="7">
      <t>ア</t>
    </rPh>
    <rPh sb="10" eb="12">
      <t>カサイ</t>
    </rPh>
    <rPh sb="13" eb="15">
      <t>ガイキョウ</t>
    </rPh>
    <phoneticPr fontId="7"/>
  </si>
  <si>
    <t>７月</t>
    <rPh sb="1" eb="2">
      <t>ガツ</t>
    </rPh>
    <phoneticPr fontId="7"/>
  </si>
  <si>
    <t>り災人員</t>
    <rPh sb="1" eb="2">
      <t>サイ</t>
    </rPh>
    <rPh sb="2" eb="4">
      <t>ジンイン</t>
    </rPh>
    <phoneticPr fontId="7"/>
  </si>
  <si>
    <t>平成２１年</t>
  </si>
  <si>
    <t>発生率</t>
  </si>
  <si>
    <t>平均</t>
  </si>
  <si>
    <t>防府市</t>
  </si>
  <si>
    <t>長門市</t>
  </si>
  <si>
    <t>平生町</t>
  </si>
  <si>
    <t>山口市</t>
  </si>
  <si>
    <t>周防大島町</t>
  </si>
  <si>
    <t>周南市</t>
  </si>
  <si>
    <t>下関市</t>
  </si>
  <si>
    <t>光市</t>
  </si>
  <si>
    <t>宇部市</t>
  </si>
  <si>
    <t>萩市</t>
  </si>
  <si>
    <t>柳井市</t>
  </si>
  <si>
    <t>岩国市</t>
  </si>
  <si>
    <t>美祢市</t>
  </si>
  <si>
    <t>阿東町</t>
  </si>
  <si>
    <t>山陽小野田市</t>
  </si>
  <si>
    <t>田布施町</t>
  </si>
  <si>
    <t>下松市</t>
  </si>
  <si>
    <t>和木町</t>
  </si>
  <si>
    <t>阿武町</t>
  </si>
  <si>
    <t>上関町</t>
  </si>
  <si>
    <t>平成２２年</t>
    <phoneticPr fontId="7"/>
  </si>
  <si>
    <t>H22年</t>
    <rPh sb="3" eb="4">
      <t>ネン</t>
    </rPh>
    <phoneticPr fontId="7"/>
  </si>
  <si>
    <t>H21年</t>
    <rPh sb="3" eb="4">
      <t>ネン</t>
    </rPh>
    <phoneticPr fontId="7"/>
  </si>
  <si>
    <t>20歳代</t>
    <rPh sb="2" eb="3">
      <t>サイ</t>
    </rPh>
    <rPh sb="3" eb="4">
      <t>ダイ</t>
    </rPh>
    <phoneticPr fontId="7"/>
  </si>
  <si>
    <t>出火月</t>
    <rPh sb="0" eb="2">
      <t>シュッカ</t>
    </rPh>
    <rPh sb="2" eb="3">
      <t>ツキ</t>
    </rPh>
    <phoneticPr fontId="7"/>
  </si>
  <si>
    <t>平成２３年</t>
    <phoneticPr fontId="7"/>
  </si>
  <si>
    <t>H23年</t>
    <rPh sb="3" eb="4">
      <t>ネン</t>
    </rPh>
    <phoneticPr fontId="7"/>
  </si>
  <si>
    <t>平成２４年</t>
    <phoneticPr fontId="7"/>
  </si>
  <si>
    <t>秋田県</t>
    <rPh sb="0" eb="2">
      <t>アキタ</t>
    </rPh>
    <phoneticPr fontId="7"/>
  </si>
  <si>
    <t>H24年</t>
    <rPh sb="3" eb="4">
      <t>ネン</t>
    </rPh>
    <phoneticPr fontId="7"/>
  </si>
  <si>
    <t>山陽小野田市</t>
    <phoneticPr fontId="7"/>
  </si>
  <si>
    <t>山口市</t>
    <phoneticPr fontId="7"/>
  </si>
  <si>
    <t>田布施町</t>
    <phoneticPr fontId="7"/>
  </si>
  <si>
    <t>　　</t>
    <phoneticPr fontId="7"/>
  </si>
  <si>
    <t xml:space="preserve"> </t>
    <phoneticPr fontId="7"/>
  </si>
  <si>
    <t xml:space="preserve"> </t>
    <phoneticPr fontId="7"/>
  </si>
  <si>
    <t>　</t>
    <phoneticPr fontId="7"/>
  </si>
  <si>
    <t>　</t>
    <phoneticPr fontId="7"/>
  </si>
  <si>
    <t>平成２５年</t>
    <phoneticPr fontId="7"/>
  </si>
  <si>
    <t>平成２６年</t>
    <phoneticPr fontId="7"/>
  </si>
  <si>
    <t>平成26年</t>
    <rPh sb="0" eb="2">
      <t>ヘイセイ</t>
    </rPh>
    <rPh sb="4" eb="5">
      <t>ネン</t>
    </rPh>
    <phoneticPr fontId="7"/>
  </si>
  <si>
    <t>り災世帯数</t>
    <rPh sb="1" eb="2">
      <t>サイ</t>
    </rPh>
    <rPh sb="2" eb="4">
      <t>セタイ</t>
    </rPh>
    <rPh sb="4" eb="5">
      <t>スウ</t>
    </rPh>
    <phoneticPr fontId="7"/>
  </si>
  <si>
    <t>年　  月　別</t>
    <rPh sb="0" eb="1">
      <t>ネン</t>
    </rPh>
    <rPh sb="4" eb="5">
      <t>ツキ</t>
    </rPh>
    <rPh sb="6" eb="7">
      <t>ベツ</t>
    </rPh>
    <phoneticPr fontId="7"/>
  </si>
  <si>
    <t>その他
・不明</t>
    <rPh sb="2" eb="3">
      <t>タ</t>
    </rPh>
    <rPh sb="5" eb="7">
      <t>フメイ</t>
    </rPh>
    <phoneticPr fontId="7"/>
  </si>
  <si>
    <t xml:space="preserve"> り災世帯数</t>
    <rPh sb="2" eb="3">
      <t>サイ</t>
    </rPh>
    <rPh sb="3" eb="6">
      <t>セタイスウ</t>
    </rPh>
    <phoneticPr fontId="7"/>
  </si>
  <si>
    <t xml:space="preserve"> り災人員</t>
    <rPh sb="2" eb="3">
      <t>サイ</t>
    </rPh>
    <rPh sb="3" eb="5">
      <t>ジンイン</t>
    </rPh>
    <phoneticPr fontId="7"/>
  </si>
  <si>
    <t>損害額の内訳</t>
    <rPh sb="0" eb="3">
      <t>ソンガイガク</t>
    </rPh>
    <rPh sb="4" eb="6">
      <t>ウチワケ</t>
    </rPh>
    <phoneticPr fontId="7"/>
  </si>
  <si>
    <t>車両</t>
    <rPh sb="0" eb="2">
      <t>シャリョウ</t>
    </rPh>
    <phoneticPr fontId="7"/>
  </si>
  <si>
    <t>その他</t>
    <rPh sb="2" eb="3">
      <t>タ</t>
    </rPh>
    <phoneticPr fontId="7"/>
  </si>
  <si>
    <t>収容物</t>
    <rPh sb="0" eb="2">
      <t>シュウヨウ</t>
    </rPh>
    <rPh sb="2" eb="3">
      <t>ブツ</t>
    </rPh>
    <phoneticPr fontId="7"/>
  </si>
  <si>
    <t>建物</t>
    <rPh sb="0" eb="2">
      <t>タテモノ</t>
    </rPh>
    <phoneticPr fontId="7"/>
  </si>
  <si>
    <t>り災
世帯</t>
    <rPh sb="1" eb="2">
      <t>サイ</t>
    </rPh>
    <rPh sb="3" eb="5">
      <t>セタイ</t>
    </rPh>
    <phoneticPr fontId="7"/>
  </si>
  <si>
    <t>り災
人員</t>
    <rPh sb="1" eb="2">
      <t>サイ</t>
    </rPh>
    <rPh sb="3" eb="5">
      <t>ジンイン</t>
    </rPh>
    <phoneticPr fontId="7"/>
  </si>
  <si>
    <t>（損害額1,000万円以上または死者３名以上の火災）</t>
    <rPh sb="9" eb="10">
      <t>マン</t>
    </rPh>
    <rPh sb="10" eb="13">
      <t>エンイジョウ</t>
    </rPh>
    <rPh sb="16" eb="18">
      <t>シシャ</t>
    </rPh>
    <rPh sb="19" eb="20">
      <t>メイ</t>
    </rPh>
    <rPh sb="20" eb="22">
      <t>イジョウ</t>
    </rPh>
    <rPh sb="23" eb="25">
      <t>カサイ</t>
    </rPh>
    <phoneticPr fontId="7"/>
  </si>
  <si>
    <t>総額</t>
    <rPh sb="0" eb="2">
      <t>ソウガク</t>
    </rPh>
    <phoneticPr fontId="7"/>
  </si>
  <si>
    <t>年　　　月　別</t>
    <rPh sb="0" eb="1">
      <t>ネン</t>
    </rPh>
    <rPh sb="4" eb="5">
      <t>ツキ</t>
    </rPh>
    <rPh sb="6" eb="7">
      <t>ベツ</t>
    </rPh>
    <phoneticPr fontId="7"/>
  </si>
  <si>
    <t>平成27年</t>
    <rPh sb="0" eb="2">
      <t>ヘイセイ</t>
    </rPh>
    <rPh sb="4" eb="5">
      <t>ネン</t>
    </rPh>
    <phoneticPr fontId="7"/>
  </si>
  <si>
    <t>発令の無い日の
一日当たりの火災件数</t>
    <rPh sb="0" eb="2">
      <t>ハツレイ</t>
    </rPh>
    <rPh sb="3" eb="4">
      <t>ナ</t>
    </rPh>
    <rPh sb="5" eb="6">
      <t>ニチ</t>
    </rPh>
    <rPh sb="8" eb="10">
      <t>イチニチ</t>
    </rPh>
    <rPh sb="10" eb="11">
      <t>ア</t>
    </rPh>
    <rPh sb="14" eb="16">
      <t>カサイ</t>
    </rPh>
    <rPh sb="16" eb="18">
      <t>ケンスウ</t>
    </rPh>
    <phoneticPr fontId="7"/>
  </si>
  <si>
    <t>乾燥注意報発令日の
火災件数</t>
    <rPh sb="0" eb="2">
      <t>カンソウ</t>
    </rPh>
    <rPh sb="2" eb="5">
      <t>チュウイホウ</t>
    </rPh>
    <rPh sb="5" eb="7">
      <t>ハツレイ</t>
    </rPh>
    <rPh sb="7" eb="8">
      <t>ヒ</t>
    </rPh>
    <rPh sb="10" eb="12">
      <t>カサイ</t>
    </rPh>
    <rPh sb="12" eb="14">
      <t>ケンスウ</t>
    </rPh>
    <phoneticPr fontId="7"/>
  </si>
  <si>
    <t>火災気象通報発令日の火災件数</t>
    <rPh sb="0" eb="2">
      <t>カサイ</t>
    </rPh>
    <rPh sb="2" eb="4">
      <t>キショウ</t>
    </rPh>
    <rPh sb="4" eb="6">
      <t>ツウホウ</t>
    </rPh>
    <rPh sb="6" eb="9">
      <t>ハツレイビ</t>
    </rPh>
    <rPh sb="10" eb="12">
      <t>カサイ</t>
    </rPh>
    <rPh sb="12" eb="14">
      <t>ケンスウ</t>
    </rPh>
    <phoneticPr fontId="7"/>
  </si>
  <si>
    <t>乾燥注意報発令日の
一日当たりの火災件数</t>
    <rPh sb="0" eb="2">
      <t>カンソウ</t>
    </rPh>
    <rPh sb="2" eb="5">
      <t>チュウイホウ</t>
    </rPh>
    <rPh sb="5" eb="7">
      <t>ハツレイ</t>
    </rPh>
    <rPh sb="7" eb="8">
      <t>ヒ</t>
    </rPh>
    <rPh sb="10" eb="12">
      <t>イチニチ</t>
    </rPh>
    <rPh sb="12" eb="13">
      <t>ア</t>
    </rPh>
    <rPh sb="16" eb="18">
      <t>カサイ</t>
    </rPh>
    <rPh sb="18" eb="20">
      <t>ケンスウ</t>
    </rPh>
    <phoneticPr fontId="7"/>
  </si>
  <si>
    <t>火災気象通報発令日の一日当たりの火災件数</t>
    <rPh sb="0" eb="2">
      <t>カサイ</t>
    </rPh>
    <rPh sb="2" eb="4">
      <t>キショウ</t>
    </rPh>
    <rPh sb="4" eb="6">
      <t>ツウホウ</t>
    </rPh>
    <rPh sb="6" eb="9">
      <t>ハツレイビ</t>
    </rPh>
    <rPh sb="10" eb="12">
      <t>イチニチ</t>
    </rPh>
    <rPh sb="12" eb="13">
      <t>ア</t>
    </rPh>
    <rPh sb="16" eb="18">
      <t>カサイ</t>
    </rPh>
    <rPh sb="18" eb="20">
      <t>ケンスウ</t>
    </rPh>
    <phoneticPr fontId="7"/>
  </si>
  <si>
    <t>平成２７年</t>
    <rPh sb="0" eb="2">
      <t>ヘイセイ</t>
    </rPh>
    <rPh sb="4" eb="5">
      <t>ネン</t>
    </rPh>
    <phoneticPr fontId="7"/>
  </si>
  <si>
    <t>建物
（㎡）</t>
    <rPh sb="0" eb="2">
      <t>タテモノ</t>
    </rPh>
    <phoneticPr fontId="7"/>
  </si>
  <si>
    <t>建　　　　物</t>
    <rPh sb="0" eb="1">
      <t>ケン</t>
    </rPh>
    <rPh sb="5" eb="6">
      <t>モノ</t>
    </rPh>
    <phoneticPr fontId="7"/>
  </si>
  <si>
    <t>損　害　額　　（千円）</t>
    <rPh sb="0" eb="5">
      <t>ソンガイガク</t>
    </rPh>
    <rPh sb="8" eb="10">
      <t>センエン</t>
    </rPh>
    <phoneticPr fontId="7"/>
  </si>
  <si>
    <t>林野火災発生件数（シート２８用データ）</t>
    <rPh sb="0" eb="2">
      <t>リンヤ</t>
    </rPh>
    <rPh sb="2" eb="4">
      <t>カサイ</t>
    </rPh>
    <rPh sb="4" eb="6">
      <t>ハッセイ</t>
    </rPh>
    <rPh sb="6" eb="8">
      <t>ケンスウ</t>
    </rPh>
    <rPh sb="14" eb="15">
      <t>ヨウ</t>
    </rPh>
    <phoneticPr fontId="7"/>
  </si>
  <si>
    <t>平成２７年</t>
    <phoneticPr fontId="7"/>
  </si>
  <si>
    <t xml:space="preserve">東京都 </t>
  </si>
  <si>
    <t xml:space="preserve">大阪府 </t>
  </si>
  <si>
    <t xml:space="preserve">神奈川県 </t>
  </si>
  <si>
    <t xml:space="preserve">愛知県 </t>
  </si>
  <si>
    <t xml:space="preserve">千葉県 </t>
  </si>
  <si>
    <t xml:space="preserve">埼玉県 </t>
  </si>
  <si>
    <t xml:space="preserve">北海道 </t>
  </si>
  <si>
    <t xml:space="preserve">兵庫県 </t>
  </si>
  <si>
    <t xml:space="preserve">福岡県 </t>
  </si>
  <si>
    <t xml:space="preserve">茨城県 </t>
  </si>
  <si>
    <t xml:space="preserve">静岡県 </t>
  </si>
  <si>
    <t xml:space="preserve">群馬県 </t>
  </si>
  <si>
    <t xml:space="preserve">広島県 </t>
  </si>
  <si>
    <t xml:space="preserve">長野県 </t>
  </si>
  <si>
    <t xml:space="preserve">宮城県 </t>
  </si>
  <si>
    <t xml:space="preserve">栃木県 </t>
  </si>
  <si>
    <t xml:space="preserve">岐阜県 </t>
  </si>
  <si>
    <t xml:space="preserve">鹿児島県 </t>
  </si>
  <si>
    <t xml:space="preserve">福島県 </t>
  </si>
  <si>
    <t xml:space="preserve">三重県 </t>
  </si>
  <si>
    <t xml:space="preserve">青森県 </t>
  </si>
  <si>
    <t xml:space="preserve">岡山県 </t>
  </si>
  <si>
    <t xml:space="preserve">新潟県 </t>
  </si>
  <si>
    <t xml:space="preserve">熊本県 </t>
  </si>
  <si>
    <t xml:space="preserve">沖縄県 </t>
  </si>
  <si>
    <t xml:space="preserve">京都府 </t>
  </si>
  <si>
    <t xml:space="preserve">宮崎県 </t>
  </si>
  <si>
    <t xml:space="preserve">岩手県 </t>
  </si>
  <si>
    <t xml:space="preserve">奈良県 </t>
  </si>
  <si>
    <t xml:space="preserve">山口県 </t>
  </si>
  <si>
    <t xml:space="preserve">愛媛県 </t>
  </si>
  <si>
    <t xml:space="preserve">滋賀県 </t>
  </si>
  <si>
    <t xml:space="preserve">長崎県 </t>
  </si>
  <si>
    <t xml:space="preserve">大分県 </t>
  </si>
  <si>
    <t xml:space="preserve">秋田県 </t>
  </si>
  <si>
    <t xml:space="preserve">山形県 </t>
  </si>
  <si>
    <t xml:space="preserve">山梨県 </t>
  </si>
  <si>
    <t xml:space="preserve">香川県 </t>
  </si>
  <si>
    <t xml:space="preserve">高知県 </t>
  </si>
  <si>
    <t xml:space="preserve">和歌山県 </t>
  </si>
  <si>
    <t xml:space="preserve">島根県 </t>
  </si>
  <si>
    <t xml:space="preserve">佐賀県 </t>
  </si>
  <si>
    <t xml:space="preserve">石川県 </t>
  </si>
  <si>
    <t xml:space="preserve">徳島県 </t>
  </si>
  <si>
    <t xml:space="preserve">鳥取県 </t>
  </si>
  <si>
    <t xml:space="preserve">富山県 </t>
  </si>
  <si>
    <t xml:space="preserve">福井県 </t>
  </si>
  <si>
    <t>火災による年齢別死者数（自殺者等を除く）</t>
    <rPh sb="0" eb="2">
      <t>カサイ</t>
    </rPh>
    <rPh sb="5" eb="8">
      <t>ネンレイベツ</t>
    </rPh>
    <rPh sb="8" eb="10">
      <t>シシャ</t>
    </rPh>
    <rPh sb="10" eb="11">
      <t>スウ</t>
    </rPh>
    <rPh sb="12" eb="15">
      <t>ジサツシャ</t>
    </rPh>
    <rPh sb="15" eb="16">
      <t>トウ</t>
    </rPh>
    <rPh sb="17" eb="18">
      <t>ノゾ</t>
    </rPh>
    <phoneticPr fontId="7"/>
  </si>
  <si>
    <t>自殺者等を除く死者</t>
    <rPh sb="0" eb="3">
      <t>ジサツシャ</t>
    </rPh>
    <rPh sb="3" eb="4">
      <t>トウ</t>
    </rPh>
    <rPh sb="5" eb="6">
      <t>ノゾ</t>
    </rPh>
    <rPh sb="7" eb="9">
      <t>シシャ</t>
    </rPh>
    <phoneticPr fontId="7"/>
  </si>
  <si>
    <t>自殺者等　</t>
    <rPh sb="0" eb="3">
      <t>ジサツシャ</t>
    </rPh>
    <rPh sb="3" eb="4">
      <t>トウ</t>
    </rPh>
    <phoneticPr fontId="7"/>
  </si>
  <si>
    <t>放火自殺等</t>
    <rPh sb="0" eb="2">
      <t>ホウカ</t>
    </rPh>
    <rPh sb="2" eb="4">
      <t>ジサツ</t>
    </rPh>
    <rPh sb="4" eb="5">
      <t>トウ</t>
    </rPh>
    <phoneticPr fontId="7"/>
  </si>
  <si>
    <t>不明・その他</t>
    <rPh sb="0" eb="2">
      <t>フメイ</t>
    </rPh>
    <rPh sb="5" eb="6">
      <t>タ</t>
    </rPh>
    <phoneticPr fontId="7"/>
  </si>
  <si>
    <t>放火火災件数(※)</t>
    <rPh sb="0" eb="4">
      <t>ホウカカサイ</t>
    </rPh>
    <rPh sb="4" eb="6">
      <t>ケンスウ</t>
    </rPh>
    <phoneticPr fontId="7"/>
  </si>
  <si>
    <t>※「放火火災」には、「放火の疑い」を含む。</t>
    <rPh sb="2" eb="4">
      <t>ホウカ</t>
    </rPh>
    <rPh sb="4" eb="6">
      <t>カサイ</t>
    </rPh>
    <rPh sb="11" eb="13">
      <t>ホウカ</t>
    </rPh>
    <rPh sb="14" eb="15">
      <t>ウタガ</t>
    </rPh>
    <rPh sb="18" eb="19">
      <t>フク</t>
    </rPh>
    <phoneticPr fontId="7"/>
  </si>
  <si>
    <t>出火時間帯(時)</t>
    <rPh sb="0" eb="2">
      <t>シュッカ</t>
    </rPh>
    <rPh sb="2" eb="5">
      <t>ジカンタイ</t>
    </rPh>
    <rPh sb="6" eb="7">
      <t>ジ</t>
    </rPh>
    <phoneticPr fontId="7"/>
  </si>
  <si>
    <t>目　　次　　　（Excelデータ用）</t>
    <rPh sb="0" eb="1">
      <t>メ</t>
    </rPh>
    <rPh sb="3" eb="4">
      <t>ツギ</t>
    </rPh>
    <rPh sb="16" eb="17">
      <t>ヨウ</t>
    </rPh>
    <phoneticPr fontId="7"/>
  </si>
  <si>
    <t>　共同住宅</t>
    <rPh sb="1" eb="3">
      <t>キョウドウ</t>
    </rPh>
    <rPh sb="3" eb="5">
      <t>ジュウタク</t>
    </rPh>
    <phoneticPr fontId="7"/>
  </si>
  <si>
    <t>　劇場・
　映画館等</t>
    <rPh sb="1" eb="3">
      <t>ゲキジョウ</t>
    </rPh>
    <rPh sb="6" eb="9">
      <t>エイガカン</t>
    </rPh>
    <rPh sb="9" eb="10">
      <t>トウ</t>
    </rPh>
    <phoneticPr fontId="7"/>
  </si>
  <si>
    <t>　百貨店・
　小売店等</t>
    <rPh sb="1" eb="4">
      <t>ヒャッカテン</t>
    </rPh>
    <rPh sb="7" eb="10">
      <t>コウリテン</t>
    </rPh>
    <rPh sb="10" eb="11">
      <t>トウ</t>
    </rPh>
    <phoneticPr fontId="7"/>
  </si>
  <si>
    <t>　旅館・
　ホテル等</t>
    <rPh sb="1" eb="3">
      <t>リョカン</t>
    </rPh>
    <rPh sb="9" eb="10">
      <t>トウ</t>
    </rPh>
    <phoneticPr fontId="7"/>
  </si>
  <si>
    <t>　病院・
　診療所等</t>
    <rPh sb="1" eb="3">
      <t>ビョウイン</t>
    </rPh>
    <rPh sb="6" eb="9">
      <t>シンリョウショ</t>
    </rPh>
    <rPh sb="9" eb="10">
      <t>トウ</t>
    </rPh>
    <phoneticPr fontId="7"/>
  </si>
  <si>
    <t>　福祉施設</t>
    <rPh sb="1" eb="3">
      <t>フクシ</t>
    </rPh>
    <rPh sb="3" eb="5">
      <t>シセツ</t>
    </rPh>
    <phoneticPr fontId="7"/>
  </si>
  <si>
    <t>　学校</t>
    <rPh sb="1" eb="3">
      <t>ガッコウ</t>
    </rPh>
    <phoneticPr fontId="7"/>
  </si>
  <si>
    <t>　文化財</t>
    <rPh sb="1" eb="4">
      <t>ブンカザイ</t>
    </rPh>
    <phoneticPr fontId="7"/>
  </si>
  <si>
    <t>　その他</t>
    <rPh sb="3" eb="4">
      <t>タ</t>
    </rPh>
    <phoneticPr fontId="7"/>
  </si>
  <si>
    <t>　住宅（※）</t>
    <rPh sb="1" eb="3">
      <t>ジュウタク</t>
    </rPh>
    <phoneticPr fontId="7"/>
  </si>
  <si>
    <t>※本ページの「住宅」は、「一般住宅」と「併用住宅」を合計したもの。</t>
    <rPh sb="1" eb="2">
      <t>ホン</t>
    </rPh>
    <rPh sb="7" eb="9">
      <t>ジュウタク</t>
    </rPh>
    <rPh sb="13" eb="15">
      <t>イッパン</t>
    </rPh>
    <rPh sb="15" eb="17">
      <t>ジュウタク</t>
    </rPh>
    <rPh sb="20" eb="22">
      <t>ヘイヨウ</t>
    </rPh>
    <rPh sb="22" eb="24">
      <t>ジュウタク</t>
    </rPh>
    <rPh sb="26" eb="28">
      <t>ゴウケイ</t>
    </rPh>
    <phoneticPr fontId="7"/>
  </si>
  <si>
    <t>平成28年</t>
    <rPh sb="0" eb="2">
      <t>ヘイセイ</t>
    </rPh>
    <rPh sb="4" eb="5">
      <t>ネン</t>
    </rPh>
    <phoneticPr fontId="7"/>
  </si>
  <si>
    <t>平成２８年</t>
    <rPh sb="0" eb="2">
      <t>ヘイセイ</t>
    </rPh>
    <rPh sb="4" eb="5">
      <t>ネン</t>
    </rPh>
    <phoneticPr fontId="7"/>
  </si>
  <si>
    <t>たばこ・マッチ（ライター含む）</t>
    <rPh sb="12" eb="13">
      <t>フク</t>
    </rPh>
    <phoneticPr fontId="7"/>
  </si>
  <si>
    <t>平成２８年</t>
    <phoneticPr fontId="7"/>
  </si>
  <si>
    <t>月別出火火災件数（全火災と建物火災）</t>
    <rPh sb="0" eb="2">
      <t>ツキベツ</t>
    </rPh>
    <rPh sb="2" eb="4">
      <t>シュッカ</t>
    </rPh>
    <rPh sb="4" eb="6">
      <t>カサイ</t>
    </rPh>
    <rPh sb="6" eb="8">
      <t>ケンスウ</t>
    </rPh>
    <rPh sb="9" eb="12">
      <t>ゼンカサイ</t>
    </rPh>
    <rPh sb="13" eb="15">
      <t>タテモノ</t>
    </rPh>
    <rPh sb="15" eb="17">
      <t>カサイ</t>
    </rPh>
    <phoneticPr fontId="7"/>
  </si>
  <si>
    <t>平成２９年</t>
    <rPh sb="0" eb="2">
      <t>ヘイセイ</t>
    </rPh>
    <rPh sb="4" eb="5">
      <t>ネン</t>
    </rPh>
    <phoneticPr fontId="7"/>
  </si>
  <si>
    <t>平成29年</t>
    <rPh sb="0" eb="2">
      <t>ヘイセイ</t>
    </rPh>
    <rPh sb="4" eb="5">
      <t>ネン</t>
    </rPh>
    <phoneticPr fontId="7"/>
  </si>
  <si>
    <t>平成２９年</t>
    <phoneticPr fontId="7"/>
  </si>
  <si>
    <t>平成３０年</t>
    <rPh sb="0" eb="2">
      <t>ヘイセイ</t>
    </rPh>
    <rPh sb="4" eb="5">
      <t>ネン</t>
    </rPh>
    <phoneticPr fontId="7"/>
  </si>
  <si>
    <t>平成30年</t>
    <rPh sb="0" eb="2">
      <t>ヘイセイ</t>
    </rPh>
    <rPh sb="4" eb="5">
      <t>ネン</t>
    </rPh>
    <phoneticPr fontId="7"/>
  </si>
  <si>
    <t>-</t>
    <phoneticPr fontId="7"/>
  </si>
  <si>
    <t>令和元年</t>
    <rPh sb="0" eb="2">
      <t>レイワ</t>
    </rPh>
    <rPh sb="2" eb="3">
      <t>ガン</t>
    </rPh>
    <rPh sb="3" eb="4">
      <t>ネン</t>
    </rPh>
    <phoneticPr fontId="7"/>
  </si>
  <si>
    <t>令和</t>
    <rPh sb="0" eb="2">
      <t>レイワ</t>
    </rPh>
    <phoneticPr fontId="7"/>
  </si>
  <si>
    <t>令和元年</t>
    <rPh sb="0" eb="2">
      <t>レイワ</t>
    </rPh>
    <rPh sb="2" eb="4">
      <t>ガンネン</t>
    </rPh>
    <phoneticPr fontId="7"/>
  </si>
  <si>
    <t>令　和</t>
    <rPh sb="0" eb="1">
      <t>レイ</t>
    </rPh>
    <rPh sb="2" eb="3">
      <t>ワ</t>
    </rPh>
    <phoneticPr fontId="7"/>
  </si>
  <si>
    <t>令和２年</t>
    <rPh sb="0" eb="2">
      <t>レイワ</t>
    </rPh>
    <rPh sb="3" eb="4">
      <t>ネン</t>
    </rPh>
    <phoneticPr fontId="7"/>
  </si>
  <si>
    <t>全火災   件数</t>
    <rPh sb="0" eb="1">
      <t>ゼン</t>
    </rPh>
    <rPh sb="1" eb="3">
      <t>カサイ</t>
    </rPh>
    <rPh sb="6" eb="8">
      <t>ケンスウ</t>
    </rPh>
    <phoneticPr fontId="7"/>
  </si>
  <si>
    <t>年齢別</t>
    <rPh sb="0" eb="3">
      <t>ネンレイベツ</t>
    </rPh>
    <phoneticPr fontId="7"/>
  </si>
  <si>
    <t>平成26年</t>
    <rPh sb="0" eb="2">
      <t>ヘイセイ</t>
    </rPh>
    <rPh sb="4" eb="5">
      <t>ネン</t>
    </rPh>
    <phoneticPr fontId="42"/>
  </si>
  <si>
    <t>平成27年</t>
    <rPh sb="0" eb="2">
      <t>ヘイセイ</t>
    </rPh>
    <rPh sb="4" eb="5">
      <t>ネン</t>
    </rPh>
    <phoneticPr fontId="42"/>
  </si>
  <si>
    <t>平成28年</t>
    <rPh sb="0" eb="2">
      <t>ヘイセイ</t>
    </rPh>
    <rPh sb="4" eb="5">
      <t>ネン</t>
    </rPh>
    <phoneticPr fontId="42"/>
  </si>
  <si>
    <t>平成29年</t>
    <rPh sb="0" eb="2">
      <t>ヘイセイ</t>
    </rPh>
    <rPh sb="4" eb="5">
      <t>ネン</t>
    </rPh>
    <phoneticPr fontId="42"/>
  </si>
  <si>
    <t>平成30年</t>
    <rPh sb="0" eb="2">
      <t>ヘイセイ</t>
    </rPh>
    <rPh sb="4" eb="5">
      <t>ネン</t>
    </rPh>
    <phoneticPr fontId="42"/>
  </si>
  <si>
    <t>令和元年</t>
    <rPh sb="0" eb="2">
      <t>レイワ</t>
    </rPh>
    <rPh sb="2" eb="4">
      <t>ガンネン</t>
    </rPh>
    <rPh sb="3" eb="4">
      <t>ネン</t>
    </rPh>
    <phoneticPr fontId="42"/>
  </si>
  <si>
    <t>過去10年平均</t>
    <rPh sb="0" eb="2">
      <t>カコ</t>
    </rPh>
    <rPh sb="4" eb="7">
      <t>ネンヘイキン</t>
    </rPh>
    <phoneticPr fontId="42"/>
  </si>
  <si>
    <t>令和３年</t>
    <rPh sb="0" eb="2">
      <t>レイワ</t>
    </rPh>
    <rPh sb="3" eb="4">
      <t>ネン</t>
    </rPh>
    <phoneticPr fontId="7"/>
  </si>
  <si>
    <t>令和３年</t>
    <rPh sb="0" eb="2">
      <t>レイワ</t>
    </rPh>
    <rPh sb="3" eb="4">
      <t>ネン</t>
    </rPh>
    <phoneticPr fontId="42"/>
  </si>
  <si>
    <t>令和４年</t>
    <rPh sb="0" eb="2">
      <t>レイワ</t>
    </rPh>
    <rPh sb="3" eb="4">
      <t>ネン</t>
    </rPh>
    <phoneticPr fontId="7"/>
  </si>
  <si>
    <t>平成２６年</t>
  </si>
  <si>
    <t>平成２７年</t>
  </si>
  <si>
    <t>平成２８年</t>
  </si>
  <si>
    <t>平成２９年</t>
  </si>
  <si>
    <t>平成３０年</t>
  </si>
  <si>
    <t>令和元年</t>
  </si>
  <si>
    <t>令和２年</t>
  </si>
  <si>
    <t>令和１年</t>
    <rPh sb="0" eb="2">
      <t>レイワ</t>
    </rPh>
    <rPh sb="3" eb="4">
      <t>ネン</t>
    </rPh>
    <phoneticPr fontId="7"/>
  </si>
  <si>
    <r>
      <t>火災
種</t>
    </r>
    <r>
      <rPr>
        <sz val="11"/>
        <rFont val="ＭＳ Ｐゴシック"/>
        <family val="3"/>
        <charset val="128"/>
      </rPr>
      <t>別</t>
    </r>
    <rPh sb="0" eb="2">
      <t>カサイ</t>
    </rPh>
    <rPh sb="3" eb="5">
      <t>シュベツ</t>
    </rPh>
    <phoneticPr fontId="7"/>
  </si>
  <si>
    <t>出火
月</t>
    <rPh sb="0" eb="2">
      <t>シュッカ</t>
    </rPh>
    <rPh sb="3" eb="4">
      <t>ツキ</t>
    </rPh>
    <phoneticPr fontId="7"/>
  </si>
  <si>
    <t>平成26年</t>
  </si>
  <si>
    <t>平成27年</t>
  </si>
  <si>
    <t>平成28年</t>
  </si>
  <si>
    <t>平成29年</t>
  </si>
  <si>
    <t>平成30年</t>
  </si>
  <si>
    <t>令和４年</t>
    <rPh sb="0" eb="2">
      <t>レイワ</t>
    </rPh>
    <rPh sb="3" eb="4">
      <t>ネン</t>
    </rPh>
    <phoneticPr fontId="42"/>
  </si>
  <si>
    <t>令和５年</t>
    <rPh sb="0" eb="2">
      <t>レイワ</t>
    </rPh>
    <rPh sb="3" eb="4">
      <t>ネン</t>
    </rPh>
    <phoneticPr fontId="7"/>
  </si>
  <si>
    <t>令和３年</t>
  </si>
  <si>
    <t>令和４年</t>
  </si>
  <si>
    <t>令和５年</t>
    <rPh sb="0" eb="2">
      <t>レイワ</t>
    </rPh>
    <rPh sb="3" eb="4">
      <t>ネン</t>
    </rPh>
    <phoneticPr fontId="42"/>
  </si>
  <si>
    <t xml:space="preserve"> 主な火災（損害額１０００万以上）</t>
    <rPh sb="1" eb="2">
      <t>オモ</t>
    </rPh>
    <rPh sb="3" eb="5">
      <t>カサイ</t>
    </rPh>
    <rPh sb="6" eb="9">
      <t>ソンガイガク</t>
    </rPh>
    <rPh sb="13" eb="14">
      <t>マン</t>
    </rPh>
    <rPh sb="14" eb="16">
      <t>イジョウ</t>
    </rPh>
    <phoneticPr fontId="7"/>
  </si>
  <si>
    <t>不明</t>
    <rPh sb="0" eb="2">
      <t>フメイ</t>
    </rPh>
    <phoneticPr fontId="49"/>
  </si>
  <si>
    <t>木造建築物</t>
    <rPh sb="0" eb="2">
      <t>モクゾウ</t>
    </rPh>
    <rPh sb="2" eb="5">
      <t>ケンチクブツ</t>
    </rPh>
    <phoneticPr fontId="49"/>
  </si>
  <si>
    <t>岩国市</t>
    <rPh sb="0" eb="3">
      <t>イワクニシ</t>
    </rPh>
    <phoneticPr fontId="49"/>
  </si>
  <si>
    <t>下関市</t>
    <rPh sb="0" eb="3">
      <t>シモノセキシ</t>
    </rPh>
    <phoneticPr fontId="49"/>
  </si>
  <si>
    <t>萩市</t>
    <rPh sb="0" eb="2">
      <t>ハギシ</t>
    </rPh>
    <phoneticPr fontId="49"/>
  </si>
  <si>
    <t>美祢市</t>
    <rPh sb="0" eb="3">
      <t>ミネシ</t>
    </rPh>
    <phoneticPr fontId="49"/>
  </si>
  <si>
    <t>周南市</t>
    <rPh sb="0" eb="3">
      <t>シュウナンシ</t>
    </rPh>
    <phoneticPr fontId="49"/>
  </si>
  <si>
    <t>柳井市</t>
    <rPh sb="0" eb="3">
      <t>ヤナイシ</t>
    </rPh>
    <phoneticPr fontId="49"/>
  </si>
  <si>
    <t>周南市熊毛</t>
    <rPh sb="0" eb="3">
      <t>シュウナンシ</t>
    </rPh>
    <rPh sb="3" eb="5">
      <t>クマゲ</t>
    </rPh>
    <phoneticPr fontId="49"/>
  </si>
  <si>
    <t>居室</t>
    <rPh sb="0" eb="2">
      <t>キョシツ</t>
    </rPh>
    <phoneticPr fontId="49"/>
  </si>
  <si>
    <t>屋外</t>
    <rPh sb="0" eb="2">
      <t>オクガイ</t>
    </rPh>
    <phoneticPr fontId="49"/>
  </si>
  <si>
    <t>倉庫</t>
    <rPh sb="0" eb="2">
      <t>ソウコ</t>
    </rPh>
    <phoneticPr fontId="49"/>
  </si>
  <si>
    <t>ぼや</t>
  </si>
  <si>
    <t>その他</t>
    <rPh sb="2" eb="3">
      <t>タ</t>
    </rPh>
    <phoneticPr fontId="49"/>
  </si>
  <si>
    <t>逃げ遅れ</t>
    <rPh sb="0" eb="1">
      <t>ニ</t>
    </rPh>
    <rPh sb="2" eb="3">
      <t>オク</t>
    </rPh>
    <phoneticPr fontId="49"/>
  </si>
  <si>
    <t>男</t>
    <rPh sb="0" eb="1">
      <t>オトコ</t>
    </rPh>
    <phoneticPr fontId="49"/>
  </si>
  <si>
    <t>一酸化炭素中毒・窒息</t>
    <rPh sb="0" eb="5">
      <t>イッサンカタンソ</t>
    </rPh>
    <rPh sb="5" eb="7">
      <t>チュウドク</t>
    </rPh>
    <rPh sb="8" eb="10">
      <t>チッソク</t>
    </rPh>
    <phoneticPr fontId="49"/>
  </si>
  <si>
    <t>自殺</t>
    <rPh sb="0" eb="2">
      <t>ジサツ</t>
    </rPh>
    <phoneticPr fontId="49"/>
  </si>
  <si>
    <t>放火自殺</t>
    <rPh sb="0" eb="4">
      <t>ホウカジサツ</t>
    </rPh>
    <phoneticPr fontId="49"/>
  </si>
  <si>
    <t>住宅</t>
    <rPh sb="0" eb="2">
      <t>ジュウタク</t>
    </rPh>
    <phoneticPr fontId="49"/>
  </si>
  <si>
    <t>住宅火災
件数</t>
    <rPh sb="0" eb="2">
      <t>ジュウタク</t>
    </rPh>
    <rPh sb="2" eb="4">
      <t>カサイ</t>
    </rPh>
    <rPh sb="5" eb="7">
      <t>ケンスウ</t>
    </rPh>
    <phoneticPr fontId="7"/>
  </si>
  <si>
    <t>※死者・負傷者とも放火等の行為者（本人）、自殺によるものも含む。</t>
    <rPh sb="1" eb="3">
      <t>シシャ</t>
    </rPh>
    <rPh sb="4" eb="7">
      <t>フショウシャ</t>
    </rPh>
    <rPh sb="9" eb="11">
      <t>ホウカ</t>
    </rPh>
    <rPh sb="11" eb="12">
      <t>トウ</t>
    </rPh>
    <rPh sb="13" eb="16">
      <t>コウイシャ</t>
    </rPh>
    <rPh sb="17" eb="19">
      <t>ホンニン</t>
    </rPh>
    <rPh sb="21" eb="23">
      <t>ジサツ</t>
    </rPh>
    <rPh sb="29" eb="30">
      <t>フク</t>
    </rPh>
    <phoneticPr fontId="7"/>
  </si>
  <si>
    <t>損害額合計</t>
    <rPh sb="0" eb="5">
      <t>ソンガイガクゴウケイ</t>
    </rPh>
    <phoneticPr fontId="7"/>
  </si>
  <si>
    <t>金額</t>
    <rPh sb="0" eb="2">
      <t>キンガク</t>
    </rPh>
    <phoneticPr fontId="7"/>
  </si>
  <si>
    <t>※２　消防庁によるデータ処理場、一般住宅、１２６，併用住宅４　共同住宅１８であり、住宅火災の件数は１４８件となるが、データ上、１４４件までしかぶんせきできない。</t>
    <rPh sb="3" eb="6">
      <t>ショウボウチョウ</t>
    </rPh>
    <rPh sb="12" eb="15">
      <t>ショリジョウ</t>
    </rPh>
    <rPh sb="16" eb="18">
      <t>イッパン</t>
    </rPh>
    <rPh sb="18" eb="20">
      <t>ジュウタク</t>
    </rPh>
    <rPh sb="25" eb="29">
      <t>ヘイヨウジュウタク</t>
    </rPh>
    <rPh sb="31" eb="35">
      <t>キョウドウジュウタク</t>
    </rPh>
    <rPh sb="41" eb="45">
      <t>ジュウタクカサイ</t>
    </rPh>
    <rPh sb="46" eb="48">
      <t>ケンスウ</t>
    </rPh>
    <rPh sb="52" eb="53">
      <t>ケン</t>
    </rPh>
    <rPh sb="61" eb="62">
      <t>ジョウ</t>
    </rPh>
    <rPh sb="66" eb="67">
      <t>ケン</t>
    </rPh>
    <phoneticPr fontId="7"/>
  </si>
  <si>
    <t>令和６年　　火　災　の　概　況</t>
    <rPh sb="0" eb="2">
      <t>レイワ</t>
    </rPh>
    <rPh sb="3" eb="4">
      <t>ネン</t>
    </rPh>
    <rPh sb="6" eb="7">
      <t>ヒ</t>
    </rPh>
    <rPh sb="8" eb="9">
      <t>ワザワ</t>
    </rPh>
    <rPh sb="12" eb="13">
      <t>オオムネ</t>
    </rPh>
    <rPh sb="14" eb="15">
      <t>キョウ</t>
    </rPh>
    <phoneticPr fontId="9"/>
  </si>
  <si>
    <t>令和６年
Ａ</t>
    <rPh sb="0" eb="2">
      <t>レイワ</t>
    </rPh>
    <rPh sb="3" eb="4">
      <t>ネン</t>
    </rPh>
    <phoneticPr fontId="7"/>
  </si>
  <si>
    <t>令和５年
Ｂ</t>
    <rPh sb="0" eb="2">
      <t>レイワ</t>
    </rPh>
    <rPh sb="3" eb="4">
      <t>ネン</t>
    </rPh>
    <rPh sb="4" eb="5">
      <t>ヘイネン</t>
    </rPh>
    <phoneticPr fontId="7"/>
  </si>
  <si>
    <t>10年間平均
（Ｈ26～R5）
Ｃ</t>
    <rPh sb="2" eb="4">
      <t>ネンカン</t>
    </rPh>
    <rPh sb="4" eb="6">
      <t>ヘイキン</t>
    </rPh>
    <phoneticPr fontId="7"/>
  </si>
  <si>
    <t>前年増減
Ａ－Ｂ</t>
    <rPh sb="0" eb="2">
      <t>ゼンネン</t>
    </rPh>
    <rPh sb="2" eb="4">
      <t>ゾウゲン</t>
    </rPh>
    <phoneticPr fontId="11"/>
  </si>
  <si>
    <t>比率
（Ａ－Ｂ）／Ｂ
（％）</t>
    <rPh sb="0" eb="2">
      <t>ヒリツ</t>
    </rPh>
    <phoneticPr fontId="11"/>
  </si>
  <si>
    <t>比率
（Ａ－Ｃ）／Ｃ
（％）</t>
    <rPh sb="0" eb="2">
      <t>ヒリツ</t>
    </rPh>
    <phoneticPr fontId="11"/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</si>
  <si>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</si>
  <si>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7"/>
  </si>
  <si>
    <t>６</t>
    <phoneticPr fontId="7"/>
  </si>
  <si>
    <t>令
和
６
年
火
災
種
別</t>
    <rPh sb="0" eb="1">
      <t>レイ</t>
    </rPh>
    <rPh sb="2" eb="3">
      <t>ワ</t>
    </rPh>
    <rPh sb="6" eb="7">
      <t>ネン</t>
    </rPh>
    <rPh sb="8" eb="9">
      <t>カ</t>
    </rPh>
    <rPh sb="10" eb="11">
      <t>サイ</t>
    </rPh>
    <rPh sb="12" eb="13">
      <t>ジュ</t>
    </rPh>
    <rPh sb="14" eb="15">
      <t>ベツ</t>
    </rPh>
    <phoneticPr fontId="7"/>
  </si>
  <si>
    <t>建物</t>
    <rPh sb="0" eb="2">
      <t>タテモノ</t>
    </rPh>
    <phoneticPr fontId="50"/>
  </si>
  <si>
    <t>山陽小野田市</t>
    <rPh sb="5" eb="6">
      <t>シ</t>
    </rPh>
    <phoneticPr fontId="50"/>
  </si>
  <si>
    <t>住宅</t>
    <rPh sb="0" eb="2">
      <t>ジュウタク</t>
    </rPh>
    <phoneticPr fontId="50"/>
  </si>
  <si>
    <t>ライター</t>
  </si>
  <si>
    <t>長門市</t>
    <rPh sb="2" eb="3">
      <t>シ</t>
    </rPh>
    <phoneticPr fontId="50"/>
  </si>
  <si>
    <t>その他</t>
    <rPh sb="1" eb="2">
      <t>タ</t>
    </rPh>
    <phoneticPr fontId="3"/>
  </si>
  <si>
    <t>配線器具</t>
    <rPh sb="0" eb="2">
      <t>ハイセン</t>
    </rPh>
    <rPh sb="2" eb="4">
      <t>キグ</t>
    </rPh>
    <phoneticPr fontId="3"/>
  </si>
  <si>
    <t>下関市</t>
    <rPh sb="2" eb="3">
      <t>シ</t>
    </rPh>
    <phoneticPr fontId="50"/>
  </si>
  <si>
    <t>共同住宅</t>
    <rPh sb="0" eb="4">
      <t>キョウドウジュウタク</t>
    </rPh>
    <phoneticPr fontId="50"/>
  </si>
  <si>
    <t>車両</t>
    <rPh sb="0" eb="2">
      <t>シャリョウ</t>
    </rPh>
    <phoneticPr fontId="50"/>
  </si>
  <si>
    <t>摩擦</t>
    <rPh sb="0" eb="2">
      <t>マサツ</t>
    </rPh>
    <phoneticPr fontId="3"/>
  </si>
  <si>
    <t>宇部市</t>
    <rPh sb="0" eb="3">
      <t>ウベシ</t>
    </rPh>
    <phoneticPr fontId="50"/>
  </si>
  <si>
    <t>サービス業</t>
    <rPh sb="4" eb="5">
      <t>ギョウ</t>
    </rPh>
    <phoneticPr fontId="3"/>
  </si>
  <si>
    <t>不明</t>
    <rPh sb="0" eb="2">
      <t>フメイ</t>
    </rPh>
    <phoneticPr fontId="50"/>
  </si>
  <si>
    <t>山口市</t>
    <rPh sb="2" eb="3">
      <t>シ</t>
    </rPh>
    <phoneticPr fontId="50"/>
  </si>
  <si>
    <t>工場</t>
    <rPh sb="0" eb="2">
      <t>コウジョウ</t>
    </rPh>
    <phoneticPr fontId="3"/>
  </si>
  <si>
    <t>電気機器</t>
    <rPh sb="0" eb="2">
      <t>デンキ</t>
    </rPh>
    <rPh sb="2" eb="4">
      <t>キキ</t>
    </rPh>
    <phoneticPr fontId="3"/>
  </si>
  <si>
    <t>高温の個体</t>
    <rPh sb="0" eb="2">
      <t>コウオン</t>
    </rPh>
    <rPh sb="3" eb="5">
      <t>コタイ</t>
    </rPh>
    <phoneticPr fontId="3"/>
  </si>
  <si>
    <t>事務所</t>
    <rPh sb="0" eb="2">
      <t>ジムショ</t>
    </rPh>
    <phoneticPr fontId="3"/>
  </si>
  <si>
    <t>倉庫</t>
    <rPh sb="0" eb="1">
      <t>ソウコ</t>
    </rPh>
    <phoneticPr fontId="3"/>
  </si>
  <si>
    <t>美祢市</t>
    <rPh sb="2" eb="3">
      <t>シ</t>
    </rPh>
    <phoneticPr fontId="50"/>
  </si>
  <si>
    <t>たばこ</t>
  </si>
  <si>
    <t>作業場</t>
    <rPh sb="0" eb="2">
      <t>サギョウジョウ</t>
    </rPh>
    <phoneticPr fontId="3"/>
  </si>
  <si>
    <t xml:space="preserve">令和６年 　 火 災 に よ る </t>
    <rPh sb="0" eb="2">
      <t>レイワ</t>
    </rPh>
    <rPh sb="3" eb="4">
      <t>ネン</t>
    </rPh>
    <rPh sb="7" eb="10">
      <t>カサイ</t>
    </rPh>
    <phoneticPr fontId="7"/>
  </si>
  <si>
    <t>建物</t>
    <rPh sb="0" eb="2">
      <t>タテモノ</t>
    </rPh>
    <phoneticPr fontId="49"/>
  </si>
  <si>
    <t>1/0</t>
  </si>
  <si>
    <t>全焼</t>
    <rPh sb="0" eb="2">
      <t>ゼンショウ</t>
    </rPh>
    <phoneticPr fontId="49"/>
  </si>
  <si>
    <t>ストーブ</t>
  </si>
  <si>
    <t>起床中</t>
    <rPh sb="0" eb="3">
      <t>キショウチュウ</t>
    </rPh>
    <phoneticPr fontId="14"/>
  </si>
  <si>
    <t>不明</t>
    <rPh sb="0" eb="2">
      <t>フメイ</t>
    </rPh>
    <phoneticPr fontId="14"/>
  </si>
  <si>
    <t>調査中</t>
    <rPh sb="0" eb="3">
      <t>チョウサチュウ</t>
    </rPh>
    <phoneticPr fontId="49"/>
  </si>
  <si>
    <t>不明</t>
    <rPh sb="0" eb="2">
      <t>フメイ</t>
    </rPh>
    <phoneticPr fontId="2"/>
  </si>
  <si>
    <t>長門市</t>
    <rPh sb="0" eb="3">
      <t>ナガトシ</t>
    </rPh>
    <phoneticPr fontId="49"/>
  </si>
  <si>
    <t>2/0</t>
  </si>
  <si>
    <t>こんろ</t>
  </si>
  <si>
    <t>なし</t>
  </si>
  <si>
    <t>平生町</t>
    <rPh sb="0" eb="3">
      <t>ヒラオチョウ</t>
    </rPh>
    <phoneticPr fontId="49"/>
  </si>
  <si>
    <t>たき火</t>
    <rPh sb="2" eb="3">
      <t>ビ</t>
    </rPh>
    <phoneticPr fontId="49"/>
  </si>
  <si>
    <t>女</t>
  </si>
  <si>
    <t>火傷</t>
    <rPh sb="0" eb="2">
      <t>ヤケド</t>
    </rPh>
    <phoneticPr fontId="49"/>
  </si>
  <si>
    <t>着衣着火</t>
    <rPh sb="0" eb="4">
      <t>チャクイチャッカ</t>
    </rPh>
    <phoneticPr fontId="49"/>
  </si>
  <si>
    <t>99:99</t>
  </si>
  <si>
    <t>部分焼</t>
    <rPh sb="0" eb="2">
      <t>ブブン</t>
    </rPh>
    <rPh sb="2" eb="3">
      <t>ヤキ</t>
    </rPh>
    <phoneticPr fontId="49"/>
  </si>
  <si>
    <t>就寝中</t>
    <rPh sb="0" eb="3">
      <t>シュウシンチュウ</t>
    </rPh>
    <phoneticPr fontId="14"/>
  </si>
  <si>
    <t>共同住宅</t>
    <rPh sb="0" eb="2">
      <t>キョウドウ</t>
    </rPh>
    <rPh sb="2" eb="4">
      <t>ジュウタク</t>
    </rPh>
    <phoneticPr fontId="49"/>
  </si>
  <si>
    <t>耐火建築物</t>
    <rPh sb="0" eb="2">
      <t>タイカ</t>
    </rPh>
    <rPh sb="2" eb="5">
      <t>ケンチクブツ</t>
    </rPh>
    <phoneticPr fontId="49"/>
  </si>
  <si>
    <t>12/0</t>
  </si>
  <si>
    <t>配線器具</t>
    <rPh sb="0" eb="2">
      <t>ハイセン</t>
    </rPh>
    <rPh sb="2" eb="4">
      <t>キグ</t>
    </rPh>
    <phoneticPr fontId="2"/>
  </si>
  <si>
    <t>男</t>
  </si>
  <si>
    <t>再進入</t>
    <rPh sb="0" eb="1">
      <t>サイ</t>
    </rPh>
    <rPh sb="1" eb="3">
      <t>シンニュウ</t>
    </rPh>
    <phoneticPr fontId="49"/>
  </si>
  <si>
    <t>不明</t>
    <rPh sb="0" eb="2">
      <t>フメイ</t>
    </rPh>
    <phoneticPr fontId="14"/>
  </si>
  <si>
    <t>周防大島町</t>
    <rPh sb="0" eb="5">
      <t>スオウオオシマチョウ</t>
    </rPh>
    <phoneticPr fontId="49"/>
  </si>
  <si>
    <t>山陽小野田市</t>
    <rPh sb="0" eb="6">
      <t>サンヨウオノダシ</t>
    </rPh>
    <phoneticPr fontId="49"/>
  </si>
  <si>
    <t>明かり</t>
    <rPh sb="0" eb="1">
      <t>ア</t>
    </rPh>
    <phoneticPr fontId="2"/>
  </si>
  <si>
    <t>山口市</t>
    <rPh sb="0" eb="3">
      <t>ヤマグチシ</t>
    </rPh>
    <phoneticPr fontId="49"/>
  </si>
  <si>
    <t>その他</t>
    <rPh sb="1" eb="2">
      <t>タ</t>
    </rPh>
    <phoneticPr fontId="2"/>
  </si>
  <si>
    <t>6/0</t>
  </si>
  <si>
    <t>マッチ</t>
  </si>
  <si>
    <t>放火自殺</t>
    <rPh sb="0" eb="4">
      <t>ホウカジサツ</t>
    </rPh>
    <phoneticPr fontId="2"/>
  </si>
  <si>
    <t>火入れ</t>
    <rPh sb="0" eb="2">
      <t>ヒイ</t>
    </rPh>
    <phoneticPr fontId="49"/>
  </si>
  <si>
    <t>裸火</t>
    <rPh sb="0" eb="1">
      <t>ハダカ</t>
    </rPh>
    <rPh sb="1" eb="2">
      <t>ヒ</t>
    </rPh>
    <phoneticPr fontId="2"/>
  </si>
  <si>
    <t>その他</t>
    <rPh sb="2" eb="3">
      <t>タ</t>
    </rPh>
    <phoneticPr fontId="2"/>
  </si>
  <si>
    <t>11/0</t>
  </si>
  <si>
    <t>田布施町</t>
    <rPh sb="0" eb="4">
      <t>タブセチョウ</t>
    </rPh>
    <phoneticPr fontId="49"/>
  </si>
  <si>
    <t>林野</t>
    <rPh sb="0" eb="2">
      <t>リンヤ</t>
    </rPh>
    <phoneticPr fontId="49"/>
  </si>
  <si>
    <t>共同住宅</t>
    <rPh sb="0" eb="4">
      <t>キョウドウジュウタク</t>
    </rPh>
    <phoneticPr fontId="49"/>
  </si>
  <si>
    <t>令和６年 　 火 災 に よ る 死 者 の 状 況</t>
    <rPh sb="0" eb="2">
      <t>レイワ</t>
    </rPh>
    <rPh sb="3" eb="4">
      <t>ネン</t>
    </rPh>
    <rPh sb="7" eb="10">
      <t>カサイ</t>
    </rPh>
    <rPh sb="17" eb="20">
      <t>シシャ</t>
    </rPh>
    <rPh sb="23" eb="26">
      <t>ジョウキョウ</t>
    </rPh>
    <phoneticPr fontId="7"/>
  </si>
  <si>
    <t xml:space="preserve">令和６年　  市　町　別 </t>
    <rPh sb="0" eb="2">
      <t>レイワ</t>
    </rPh>
    <rPh sb="3" eb="4">
      <t>ネン</t>
    </rPh>
    <rPh sb="7" eb="8">
      <t>シ</t>
    </rPh>
    <rPh sb="9" eb="10">
      <t>マチ</t>
    </rPh>
    <rPh sb="11" eb="12">
      <t>ベツ</t>
    </rPh>
    <phoneticPr fontId="7"/>
  </si>
  <si>
    <t>令和６年</t>
    <rPh sb="0" eb="2">
      <t>レイワ</t>
    </rPh>
    <rPh sb="3" eb="4">
      <t>ネン</t>
    </rPh>
    <phoneticPr fontId="42"/>
  </si>
  <si>
    <t>R４</t>
  </si>
  <si>
    <t>令和６年</t>
    <rPh sb="0" eb="2">
      <t>レイワ</t>
    </rPh>
    <phoneticPr fontId="7"/>
  </si>
  <si>
    <t>月別乾燥注意報等発令日数及び火災発生状況（令和４年～令和６年）</t>
    <rPh sb="0" eb="2">
      <t>ツキベツ</t>
    </rPh>
    <rPh sb="2" eb="4">
      <t>カンソウ</t>
    </rPh>
    <rPh sb="4" eb="7">
      <t>チュウイホウ</t>
    </rPh>
    <rPh sb="7" eb="8">
      <t>トウ</t>
    </rPh>
    <rPh sb="8" eb="10">
      <t>ハツレイ</t>
    </rPh>
    <rPh sb="10" eb="12">
      <t>ニッスウ</t>
    </rPh>
    <rPh sb="12" eb="13">
      <t>オヨ</t>
    </rPh>
    <rPh sb="14" eb="16">
      <t>カサイ</t>
    </rPh>
    <rPh sb="16" eb="18">
      <t>ハッセイ</t>
    </rPh>
    <rPh sb="18" eb="20">
      <t>ジョウキョウ</t>
    </rPh>
    <rPh sb="21" eb="23">
      <t>レイワ</t>
    </rPh>
    <rPh sb="24" eb="25">
      <t>ネン</t>
    </rPh>
    <rPh sb="26" eb="28">
      <t>レイワ</t>
    </rPh>
    <rPh sb="29" eb="30">
      <t>ネンカン</t>
    </rPh>
    <phoneticPr fontId="7"/>
  </si>
  <si>
    <t>令和６年　放火火災による被害状況</t>
    <rPh sb="5" eb="7">
      <t>ホウカ</t>
    </rPh>
    <rPh sb="7" eb="9">
      <t>カサイ</t>
    </rPh>
    <rPh sb="12" eb="14">
      <t>ヒガイ</t>
    </rPh>
    <rPh sb="14" eb="16">
      <t>ジョウキョウ</t>
    </rPh>
    <phoneticPr fontId="7"/>
  </si>
  <si>
    <t>令和６年　時間帯別放火火災件数</t>
    <rPh sb="4" eb="5">
      <t>ガンネン</t>
    </rPh>
    <rPh sb="5" eb="8">
      <t>ジカンタイ</t>
    </rPh>
    <rPh sb="8" eb="9">
      <t>ベツ</t>
    </rPh>
    <rPh sb="9" eb="13">
      <t>ホウカカサイ</t>
    </rPh>
    <rPh sb="13" eb="15">
      <t>ケンスウ</t>
    </rPh>
    <phoneticPr fontId="7"/>
  </si>
  <si>
    <t>令和６年　全火災の主な出火原因</t>
    <rPh sb="0" eb="2">
      <t>レイワ</t>
    </rPh>
    <rPh sb="3" eb="4">
      <t>ネン</t>
    </rPh>
    <rPh sb="5" eb="8">
      <t>ゼンカサイ</t>
    </rPh>
    <rPh sb="9" eb="10">
      <t>オモ</t>
    </rPh>
    <rPh sb="11" eb="15">
      <t>シュッカゲンイン</t>
    </rPh>
    <phoneticPr fontId="7"/>
  </si>
  <si>
    <t>R１</t>
    <phoneticPr fontId="7"/>
  </si>
  <si>
    <t>R２</t>
  </si>
  <si>
    <t>R３</t>
  </si>
  <si>
    <t>R５</t>
  </si>
  <si>
    <t>R６</t>
  </si>
  <si>
    <t>H２６</t>
    <phoneticPr fontId="7"/>
  </si>
  <si>
    <t>H２７</t>
  </si>
  <si>
    <t>H２８</t>
  </si>
  <si>
    <t>H２９</t>
  </si>
  <si>
    <t>H３０</t>
  </si>
  <si>
    <t>令和６年 　 主 な 火 災 概 況</t>
    <rPh sb="0" eb="2">
      <t>レイワ</t>
    </rPh>
    <rPh sb="3" eb="4">
      <t>ネン</t>
    </rPh>
    <rPh sb="4" eb="5">
      <t>ヘイネン</t>
    </rPh>
    <rPh sb="7" eb="8">
      <t>オモ</t>
    </rPh>
    <rPh sb="11" eb="14">
      <t>カサイ</t>
    </rPh>
    <rPh sb="15" eb="16">
      <t>オオムネ</t>
    </rPh>
    <rPh sb="17" eb="18">
      <t>キョウ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</si>
</sst>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#,##0_ "/>
    <numFmt numFmtId="177" formatCode="0.0_ "/>
    <numFmt numFmtId="178" formatCode="0.0"/>
    <numFmt numFmtId="179" formatCode="0_ "/>
    <numFmt numFmtId="180" formatCode="0.00_ "/>
    <numFmt numFmtId="181" formatCode="0_);[Red]\(0\)"/>
    <numFmt numFmtId="182" formatCode="0.0%"/>
    <numFmt numFmtId="183" formatCode="#,##0_);[Red]\(#,##0\)"/>
    <numFmt numFmtId="184" formatCode="0.00_);[Red]\(0.00\)"/>
    <numFmt numFmtId="185" formatCode="0_ ;[Red]\-0\ "/>
    <numFmt numFmtId="186" formatCode="0.0_);[Red]\(0.0\)"/>
    <numFmt numFmtId="187" formatCode="m&quot;月&quot;d&quot;日&quot;;@"/>
    <numFmt numFmtId="188" formatCode="h:mm;@"/>
    <numFmt numFmtId="189" formatCode="#,##0.0;[Red]\-#,##0.0"/>
    <numFmt numFmtId="190" formatCode="#,##0.0_ "/>
    <numFmt numFmtId="191" formatCode="[DBNum3][$-411]0&quot;／０&quot;"/>
    <numFmt numFmtId="192" formatCode="@&quot;火災&quot;"/>
    <numFmt numFmtId="193" formatCode="0&quot;件&quot;"/>
    <numFmt numFmtId="194" formatCode="#,##0.00_ "/>
    <numFmt numFmtId="195" formatCode="#,###"/>
    <numFmt numFmtId="196" formatCode="#,###&quot;月&quot;"/>
  </numFmts>
  <fonts count="5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明朝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明朝"/>
      <family val="1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20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明朝"/>
      <family val="1"/>
      <charset val="128"/>
    </font>
    <font>
      <sz val="9"/>
      <name val="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name val="游ゴシック"/>
      <family val="1"/>
      <charset val="128"/>
    </font>
    <font>
      <sz val="6"/>
      <name val="ＭＳ Ｐゴシック"/>
      <family val="2"/>
      <charset val="128"/>
      <scheme val="minor"/>
    </font>
    <font>
      <sz val="18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Ｐ明朝"/>
      <family val="1"/>
      <charset val="128"/>
    </font>
    <font>
      <sz val="28"/>
      <color rgb="FF000000"/>
      <name val="ＭＳ Ｐゴシック"/>
      <family val="3"/>
      <charset val="128"/>
    </font>
    <font>
      <sz val="3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6" fillId="0" borderId="0" applyFont="0" applyFill="0" applyBorder="0" applyAlignment="0" applyProtection="0"/>
    <xf numFmtId="0" fontId="47" fillId="0" borderId="0" applyNumberForma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40">
    <xf numFmtId="0" fontId="0" fillId="0" borderId="0" xfId="0"/>
    <xf numFmtId="0" fontId="10" fillId="0" borderId="0" xfId="0" applyFont="1" applyAlignment="1">
      <alignment horizontal="center" vertical="center"/>
    </xf>
    <xf numFmtId="183" fontId="10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6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3" fillId="0" borderId="0" xfId="0" applyFont="1" applyAlignment="1">
      <alignment vertical="top"/>
    </xf>
    <xf numFmtId="49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8" fillId="0" borderId="0" xfId="0" applyFont="1"/>
    <xf numFmtId="0" fontId="8" fillId="0" borderId="0" xfId="0" applyFont="1"/>
    <xf numFmtId="176" fontId="0" fillId="0" borderId="0" xfId="0" applyNumberFormat="1"/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183" fontId="6" fillId="0" borderId="0" xfId="0" applyNumberFormat="1" applyFont="1" applyAlignment="1">
      <alignment vertical="center"/>
    </xf>
    <xf numFmtId="179" fontId="6" fillId="0" borderId="0" xfId="0" applyNumberFormat="1" applyFont="1" applyAlignment="1">
      <alignment vertical="center"/>
    </xf>
    <xf numFmtId="178" fontId="0" fillId="0" borderId="0" xfId="0" applyNumberFormat="1"/>
    <xf numFmtId="180" fontId="0" fillId="0" borderId="0" xfId="0" applyNumberFormat="1"/>
    <xf numFmtId="1" fontId="0" fillId="0" borderId="0" xfId="0" applyNumberFormat="1"/>
    <xf numFmtId="38" fontId="6" fillId="0" borderId="0" xfId="1" applyFont="1" applyFill="1" applyAlignment="1">
      <alignment vertical="center"/>
    </xf>
    <xf numFmtId="38" fontId="6" fillId="0" borderId="0" xfId="1" applyFont="1" applyFill="1" applyBorder="1" applyAlignment="1">
      <alignment vertical="center"/>
    </xf>
    <xf numFmtId="38" fontId="0" fillId="0" borderId="0" xfId="0" applyNumberFormat="1"/>
    <xf numFmtId="2" fontId="0" fillId="0" borderId="0" xfId="0" applyNumberFormat="1"/>
    <xf numFmtId="38" fontId="20" fillId="0" borderId="1" xfId="1" applyFont="1" applyFill="1" applyBorder="1" applyAlignment="1">
      <alignment wrapText="1"/>
    </xf>
    <xf numFmtId="38" fontId="20" fillId="0" borderId="1" xfId="1" applyFont="1" applyFill="1" applyBorder="1"/>
    <xf numFmtId="38" fontId="0" fillId="0" borderId="0" xfId="1" applyFont="1" applyFill="1"/>
    <xf numFmtId="176" fontId="0" fillId="3" borderId="0" xfId="0" applyNumberFormat="1" applyFill="1"/>
    <xf numFmtId="179" fontId="0" fillId="0" borderId="0" xfId="0" applyNumberFormat="1"/>
    <xf numFmtId="0" fontId="6" fillId="3" borderId="0" xfId="0" applyFont="1" applyFill="1" applyAlignment="1">
      <alignment vertical="center"/>
    </xf>
    <xf numFmtId="179" fontId="6" fillId="3" borderId="0" xfId="0" applyNumberFormat="1" applyFont="1" applyFill="1" applyAlignment="1">
      <alignment vertical="center"/>
    </xf>
    <xf numFmtId="38" fontId="17" fillId="0" borderId="1" xfId="1" applyFont="1" applyFill="1" applyBorder="1" applyAlignment="1">
      <alignment wrapText="1"/>
    </xf>
    <xf numFmtId="184" fontId="0" fillId="0" borderId="0" xfId="0" applyNumberFormat="1"/>
    <xf numFmtId="186" fontId="0" fillId="0" borderId="0" xfId="0" applyNumberFormat="1"/>
    <xf numFmtId="177" fontId="0" fillId="0" borderId="0" xfId="0" applyNumberFormat="1"/>
    <xf numFmtId="184" fontId="17" fillId="0" borderId="0" xfId="1" applyNumberFormat="1" applyFont="1" applyFill="1" applyBorder="1" applyAlignment="1">
      <alignment horizontal="right" wrapText="1"/>
    </xf>
    <xf numFmtId="0" fontId="0" fillId="3" borderId="0" xfId="0" applyFill="1"/>
    <xf numFmtId="0" fontId="10" fillId="0" borderId="17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180" fontId="0" fillId="3" borderId="0" xfId="0" applyNumberFormat="1" applyFill="1"/>
    <xf numFmtId="184" fontId="0" fillId="3" borderId="0" xfId="0" applyNumberFormat="1" applyFill="1"/>
    <xf numFmtId="38" fontId="6" fillId="3" borderId="0" xfId="1" applyFont="1" applyFill="1" applyBorder="1" applyAlignment="1">
      <alignment vertical="center"/>
    </xf>
    <xf numFmtId="2" fontId="0" fillId="3" borderId="0" xfId="0" applyNumberFormat="1" applyFill="1"/>
    <xf numFmtId="38" fontId="10" fillId="0" borderId="0" xfId="1" applyFont="1" applyFill="1" applyAlignment="1">
      <alignment horizontal="center" vertical="center"/>
    </xf>
    <xf numFmtId="176" fontId="0" fillId="4" borderId="0" xfId="0" applyNumberFormat="1" applyFill="1"/>
    <xf numFmtId="176" fontId="0" fillId="5" borderId="0" xfId="0" applyNumberFormat="1" applyFill="1"/>
    <xf numFmtId="0" fontId="0" fillId="4" borderId="0" xfId="0" applyFill="1"/>
    <xf numFmtId="180" fontId="0" fillId="4" borderId="0" xfId="0" applyNumberFormat="1" applyFill="1"/>
    <xf numFmtId="0" fontId="0" fillId="5" borderId="0" xfId="0" applyFill="1"/>
    <xf numFmtId="180" fontId="0" fillId="5" borderId="0" xfId="0" applyNumberFormat="1" applyFill="1"/>
    <xf numFmtId="3" fontId="0" fillId="0" borderId="0" xfId="0" applyNumberFormat="1"/>
    <xf numFmtId="38" fontId="17" fillId="0" borderId="0" xfId="1" applyFont="1" applyFill="1" applyBorder="1" applyAlignment="1">
      <alignment wrapText="1"/>
    </xf>
    <xf numFmtId="0" fontId="25" fillId="0" borderId="0" xfId="0" applyFont="1"/>
    <xf numFmtId="176" fontId="0" fillId="0" borderId="0" xfId="0" applyNumberFormat="1" applyAlignment="1">
      <alignment horizontal="left" shrinkToFit="1"/>
    </xf>
    <xf numFmtId="176" fontId="0" fillId="3" borderId="0" xfId="0" applyNumberFormat="1" applyFill="1" applyAlignment="1">
      <alignment horizontal="left" shrinkToFit="1"/>
    </xf>
    <xf numFmtId="1" fontId="10" fillId="0" borderId="0" xfId="0" applyNumberFormat="1" applyFont="1" applyAlignment="1">
      <alignment horizontal="center" vertical="center"/>
    </xf>
    <xf numFmtId="183" fontId="10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2" fontId="0" fillId="4" borderId="0" xfId="0" applyNumberFormat="1" applyFill="1"/>
    <xf numFmtId="0" fontId="0" fillId="0" borderId="2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86" xfId="0" applyFill="1" applyBorder="1" applyAlignment="1">
      <alignment vertical="center"/>
    </xf>
    <xf numFmtId="0" fontId="0" fillId="4" borderId="80" xfId="0" applyFill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81" xfId="0" applyBorder="1" applyAlignment="1">
      <alignment vertical="center"/>
    </xf>
    <xf numFmtId="0" fontId="24" fillId="0" borderId="0" xfId="0" applyFont="1"/>
    <xf numFmtId="0" fontId="0" fillId="0" borderId="0" xfId="0" applyAlignment="1">
      <alignment horizontal="right"/>
    </xf>
    <xf numFmtId="176" fontId="0" fillId="0" borderId="0" xfId="0" applyNumberFormat="1" applyAlignment="1">
      <alignment horizontal="right"/>
    </xf>
    <xf numFmtId="176" fontId="0" fillId="3" borderId="0" xfId="0" applyNumberFormat="1" applyFill="1" applyAlignment="1">
      <alignment horizontal="right"/>
    </xf>
    <xf numFmtId="0" fontId="0" fillId="0" borderId="58" xfId="0" applyBorder="1" applyAlignment="1">
      <alignment horizontal="center" vertical="top" textRotation="255" wrapText="1"/>
    </xf>
    <xf numFmtId="0" fontId="0" fillId="4" borderId="58" xfId="0" applyFill="1" applyBorder="1" applyAlignment="1">
      <alignment horizontal="center" vertical="top" textRotation="255" wrapText="1"/>
    </xf>
    <xf numFmtId="0" fontId="0" fillId="0" borderId="59" xfId="0" applyBorder="1" applyAlignment="1">
      <alignment horizontal="center" vertical="top" textRotation="255" wrapText="1"/>
    </xf>
    <xf numFmtId="0" fontId="0" fillId="0" borderId="60" xfId="0" applyBorder="1" applyAlignment="1">
      <alignment horizontal="center" vertical="top" textRotation="255" wrapText="1"/>
    </xf>
    <xf numFmtId="183" fontId="10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 wrapText="1"/>
    </xf>
    <xf numFmtId="176" fontId="28" fillId="0" borderId="0" xfId="0" applyNumberFormat="1" applyFont="1" applyAlignment="1">
      <alignment vertical="center" wrapText="1"/>
    </xf>
    <xf numFmtId="0" fontId="28" fillId="0" borderId="0" xfId="0" applyFont="1" applyAlignment="1">
      <alignment horizontal="left" vertical="center" wrapText="1"/>
    </xf>
    <xf numFmtId="179" fontId="28" fillId="0" borderId="0" xfId="0" applyNumberFormat="1" applyFont="1" applyAlignment="1">
      <alignment vertical="center" wrapText="1"/>
    </xf>
    <xf numFmtId="0" fontId="12" fillId="0" borderId="0" xfId="0" applyFont="1"/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176" fontId="0" fillId="0" borderId="0" xfId="0" applyNumberFormat="1" applyAlignment="1">
      <alignment horizontal="left"/>
    </xf>
    <xf numFmtId="176" fontId="0" fillId="4" borderId="0" xfId="0" applyNumberForma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vertical="center"/>
    </xf>
    <xf numFmtId="0" fontId="29" fillId="0" borderId="0" xfId="0" applyFont="1"/>
    <xf numFmtId="38" fontId="26" fillId="0" borderId="0" xfId="1" applyFont="1" applyFill="1"/>
    <xf numFmtId="0" fontId="26" fillId="0" borderId="0" xfId="0" applyFont="1"/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4" borderId="120" xfId="0" applyFill="1" applyBorder="1" applyAlignment="1">
      <alignment horizontal="center" vertical="top" textRotation="255" wrapText="1"/>
    </xf>
    <xf numFmtId="0" fontId="0" fillId="0" borderId="9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38" fontId="10" fillId="0" borderId="50" xfId="1" applyFont="1" applyFill="1" applyBorder="1" applyAlignment="1">
      <alignment horizontal="center" vertical="center" wrapText="1"/>
    </xf>
    <xf numFmtId="38" fontId="10" fillId="0" borderId="3" xfId="1" applyFont="1" applyFill="1" applyBorder="1" applyAlignment="1">
      <alignment horizontal="center" vertical="center" wrapText="1"/>
    </xf>
    <xf numFmtId="178" fontId="0" fillId="0" borderId="3" xfId="0" applyNumberForma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0" fillId="0" borderId="9" xfId="0" applyBorder="1"/>
    <xf numFmtId="0" fontId="0" fillId="0" borderId="16" xfId="0" applyBorder="1"/>
    <xf numFmtId="0" fontId="0" fillId="4" borderId="91" xfId="0" applyFill="1" applyBorder="1" applyAlignment="1">
      <alignment vertical="center"/>
    </xf>
    <xf numFmtId="0" fontId="0" fillId="4" borderId="50" xfId="0" applyFill="1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50" xfId="0" applyBorder="1" applyAlignment="1">
      <alignment vertical="center"/>
    </xf>
    <xf numFmtId="178" fontId="0" fillId="0" borderId="50" xfId="0" applyNumberFormat="1" applyBorder="1" applyAlignment="1">
      <alignment vertical="center"/>
    </xf>
    <xf numFmtId="178" fontId="0" fillId="0" borderId="23" xfId="0" applyNumberFormat="1" applyBorder="1" applyAlignment="1">
      <alignment horizontal="right" vertical="center"/>
    </xf>
    <xf numFmtId="0" fontId="0" fillId="4" borderId="56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0" borderId="2" xfId="0" applyBorder="1" applyAlignment="1">
      <alignment vertical="center"/>
    </xf>
    <xf numFmtId="178" fontId="0" fillId="0" borderId="3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0" fontId="0" fillId="4" borderId="92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11" xfId="0" applyBorder="1" applyAlignment="1">
      <alignment vertical="center"/>
    </xf>
    <xf numFmtId="178" fontId="0" fillId="0" borderId="11" xfId="0" applyNumberFormat="1" applyBorder="1" applyAlignment="1">
      <alignment vertical="center"/>
    </xf>
    <xf numFmtId="0" fontId="0" fillId="0" borderId="88" xfId="0" applyBorder="1" applyAlignment="1">
      <alignment horizontal="center" vertical="center"/>
    </xf>
    <xf numFmtId="0" fontId="0" fillId="0" borderId="80" xfId="0" applyBorder="1" applyAlignment="1">
      <alignment vertical="center"/>
    </xf>
    <xf numFmtId="0" fontId="0" fillId="0" borderId="82" xfId="0" applyBorder="1" applyAlignment="1">
      <alignment vertical="center"/>
    </xf>
    <xf numFmtId="38" fontId="0" fillId="0" borderId="80" xfId="1" applyFont="1" applyFill="1" applyBorder="1" applyAlignment="1">
      <alignment vertical="center"/>
    </xf>
    <xf numFmtId="38" fontId="0" fillId="0" borderId="39" xfId="1" applyFont="1" applyFill="1" applyBorder="1" applyAlignment="1">
      <alignment vertical="center"/>
    </xf>
    <xf numFmtId="178" fontId="0" fillId="0" borderId="80" xfId="0" applyNumberFormat="1" applyBorder="1" applyAlignment="1">
      <alignment vertical="center"/>
    </xf>
    <xf numFmtId="0" fontId="0" fillId="0" borderId="0" xfId="0" applyAlignment="1">
      <alignment vertical="top"/>
    </xf>
    <xf numFmtId="0" fontId="10" fillId="0" borderId="2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0" fillId="4" borderId="51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183" fontId="10" fillId="0" borderId="0" xfId="1" applyNumberFormat="1" applyFont="1" applyFill="1" applyBorder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34" fillId="0" borderId="37" xfId="0" applyFont="1" applyBorder="1" applyAlignment="1">
      <alignment horizontal="center" vertical="center" wrapText="1"/>
    </xf>
    <xf numFmtId="0" fontId="31" fillId="0" borderId="78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0" fillId="0" borderId="42" xfId="0" applyFont="1" applyBorder="1"/>
    <xf numFmtId="0" fontId="30" fillId="0" borderId="38" xfId="0" applyFont="1" applyBorder="1"/>
    <xf numFmtId="38" fontId="0" fillId="0" borderId="0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18" fillId="0" borderId="0" xfId="0" applyFont="1" applyAlignment="1">
      <alignment horizontal="center" vertical="center" textRotation="255"/>
    </xf>
    <xf numFmtId="0" fontId="18" fillId="0" borderId="168" xfId="0" applyFont="1" applyBorder="1" applyAlignment="1">
      <alignment horizontal="center" vertical="center" textRotation="255"/>
    </xf>
    <xf numFmtId="0" fontId="18" fillId="0" borderId="18" xfId="0" applyFont="1" applyBorder="1" applyAlignment="1">
      <alignment horizontal="center" vertical="center" textRotation="255"/>
    </xf>
    <xf numFmtId="0" fontId="18" fillId="0" borderId="19" xfId="0" applyFont="1" applyBorder="1" applyAlignment="1">
      <alignment horizontal="center" vertical="center" textRotation="255"/>
    </xf>
    <xf numFmtId="0" fontId="18" fillId="0" borderId="94" xfId="0" applyFont="1" applyBorder="1" applyAlignment="1">
      <alignment horizontal="center" vertical="center" textRotation="255"/>
    </xf>
    <xf numFmtId="0" fontId="18" fillId="0" borderId="83" xfId="0" applyFont="1" applyBorder="1" applyAlignment="1">
      <alignment horizontal="center" vertical="center" textRotation="255"/>
    </xf>
    <xf numFmtId="0" fontId="18" fillId="0" borderId="101" xfId="0" applyFont="1" applyBorder="1" applyAlignment="1">
      <alignment vertical="center"/>
    </xf>
    <xf numFmtId="0" fontId="18" fillId="0" borderId="38" xfId="0" applyFont="1" applyBorder="1" applyAlignment="1">
      <alignment vertical="center"/>
    </xf>
    <xf numFmtId="0" fontId="18" fillId="0" borderId="157" xfId="0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18" fillId="0" borderId="94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46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18" fillId="0" borderId="49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24" fillId="0" borderId="151" xfId="0" applyFont="1" applyBorder="1" applyAlignment="1">
      <alignment vertical="center" wrapText="1"/>
    </xf>
    <xf numFmtId="0" fontId="18" fillId="0" borderId="152" xfId="0" applyFont="1" applyBorder="1" applyAlignment="1">
      <alignment vertical="center"/>
    </xf>
    <xf numFmtId="0" fontId="18" fillId="0" borderId="158" xfId="0" applyFont="1" applyBorder="1" applyAlignment="1">
      <alignment vertical="center"/>
    </xf>
    <xf numFmtId="0" fontId="18" fillId="0" borderId="154" xfId="0" applyFont="1" applyBorder="1" applyAlignment="1">
      <alignment vertical="center"/>
    </xf>
    <xf numFmtId="0" fontId="18" fillId="0" borderId="155" xfId="0" applyFont="1" applyBorder="1" applyAlignment="1">
      <alignment vertical="center"/>
    </xf>
    <xf numFmtId="0" fontId="18" fillId="0" borderId="153" xfId="0" applyFont="1" applyBorder="1" applyAlignment="1">
      <alignment vertical="center"/>
    </xf>
    <xf numFmtId="0" fontId="18" fillId="0" borderId="159" xfId="0" applyFont="1" applyBorder="1" applyAlignment="1">
      <alignment vertical="center"/>
    </xf>
    <xf numFmtId="0" fontId="18" fillId="0" borderId="58" xfId="0" applyFont="1" applyBorder="1" applyAlignment="1">
      <alignment vertical="center"/>
    </xf>
    <xf numFmtId="0" fontId="18" fillId="0" borderId="120" xfId="0" applyFont="1" applyBorder="1" applyAlignment="1">
      <alignment vertical="center"/>
    </xf>
    <xf numFmtId="0" fontId="18" fillId="0" borderId="75" xfId="0" applyFont="1" applyBorder="1" applyAlignment="1">
      <alignment horizontal="right" vertical="center"/>
    </xf>
    <xf numFmtId="0" fontId="18" fillId="0" borderId="73" xfId="0" applyFont="1" applyBorder="1" applyAlignment="1">
      <alignment horizontal="right" vertical="center"/>
    </xf>
    <xf numFmtId="0" fontId="18" fillId="0" borderId="160" xfId="0" applyFont="1" applyBorder="1" applyAlignment="1">
      <alignment horizontal="right" vertical="center"/>
    </xf>
    <xf numFmtId="0" fontId="18" fillId="0" borderId="65" xfId="0" applyFont="1" applyBorder="1" applyAlignment="1">
      <alignment horizontal="right" vertical="center"/>
    </xf>
    <xf numFmtId="0" fontId="18" fillId="0" borderId="24" xfId="0" applyFont="1" applyBorder="1" applyAlignment="1">
      <alignment horizontal="right" vertical="center"/>
    </xf>
    <xf numFmtId="0" fontId="18" fillId="0" borderId="64" xfId="0" applyFont="1" applyBorder="1" applyAlignment="1">
      <alignment horizontal="right" vertical="center"/>
    </xf>
    <xf numFmtId="0" fontId="18" fillId="0" borderId="66" xfId="0" applyFont="1" applyBorder="1" applyAlignment="1">
      <alignment horizontal="right" vertical="center"/>
    </xf>
    <xf numFmtId="0" fontId="18" fillId="0" borderId="8" xfId="0" applyFont="1" applyBorder="1" applyAlignment="1">
      <alignment vertical="center"/>
    </xf>
    <xf numFmtId="0" fontId="18" fillId="0" borderId="156" xfId="0" applyFont="1" applyBorder="1" applyAlignment="1">
      <alignment horizontal="center" vertical="center" textRotation="255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81" fontId="18" fillId="4" borderId="122" xfId="0" applyNumberFormat="1" applyFont="1" applyFill="1" applyBorder="1" applyAlignment="1">
      <alignment vertical="center"/>
    </xf>
    <xf numFmtId="181" fontId="18" fillId="4" borderId="123" xfId="0" applyNumberFormat="1" applyFont="1" applyFill="1" applyBorder="1" applyAlignment="1">
      <alignment vertical="center"/>
    </xf>
    <xf numFmtId="181" fontId="18" fillId="4" borderId="121" xfId="0" applyNumberFormat="1" applyFont="1" applyFill="1" applyBorder="1" applyAlignment="1">
      <alignment vertical="center"/>
    </xf>
    <xf numFmtId="181" fontId="18" fillId="4" borderId="124" xfId="0" applyNumberFormat="1" applyFont="1" applyFill="1" applyBorder="1" applyAlignment="1">
      <alignment vertical="center"/>
    </xf>
    <xf numFmtId="181" fontId="18" fillId="4" borderId="107" xfId="0" applyNumberFormat="1" applyFont="1" applyFill="1" applyBorder="1" applyAlignment="1">
      <alignment vertical="center"/>
    </xf>
    <xf numFmtId="181" fontId="18" fillId="4" borderId="125" xfId="0" applyNumberFormat="1" applyFont="1" applyFill="1" applyBorder="1" applyAlignment="1">
      <alignment vertical="center"/>
    </xf>
    <xf numFmtId="0" fontId="0" fillId="0" borderId="37" xfId="0" applyBorder="1" applyAlignment="1">
      <alignment horizontal="center" vertical="center" textRotation="255" wrapText="1"/>
    </xf>
    <xf numFmtId="0" fontId="0" fillId="0" borderId="38" xfId="0" applyBorder="1" applyAlignment="1">
      <alignment horizontal="center" vertical="center" textRotation="255" wrapText="1"/>
    </xf>
    <xf numFmtId="0" fontId="0" fillId="0" borderId="39" xfId="0" applyBorder="1" applyAlignment="1">
      <alignment horizontal="center" vertical="center" textRotation="255" wrapText="1"/>
    </xf>
    <xf numFmtId="0" fontId="0" fillId="0" borderId="40" xfId="0" applyBorder="1" applyAlignment="1">
      <alignment horizontal="center" vertical="center" textRotation="255" wrapText="1"/>
    </xf>
    <xf numFmtId="0" fontId="10" fillId="0" borderId="41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textRotation="255" wrapText="1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96" xfId="0" applyFont="1" applyBorder="1" applyAlignment="1">
      <alignment horizontal="center" vertical="center"/>
    </xf>
    <xf numFmtId="0" fontId="11" fillId="0" borderId="9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left" vertical="center" shrinkToFit="1"/>
    </xf>
    <xf numFmtId="0" fontId="11" fillId="0" borderId="50" xfId="0" applyFont="1" applyBorder="1" applyAlignment="1">
      <alignment horizontal="right" vertical="center"/>
    </xf>
    <xf numFmtId="0" fontId="11" fillId="0" borderId="99" xfId="0" applyFont="1" applyBorder="1" applyAlignment="1">
      <alignment horizontal="right" vertical="center"/>
    </xf>
    <xf numFmtId="0" fontId="11" fillId="0" borderId="104" xfId="0" applyFont="1" applyBorder="1" applyAlignment="1">
      <alignment horizontal="right" vertical="center"/>
    </xf>
    <xf numFmtId="0" fontId="11" fillId="0" borderId="31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32" xfId="0" applyFont="1" applyBorder="1" applyAlignment="1">
      <alignment horizontal="left" vertical="center" shrinkToFit="1"/>
    </xf>
    <xf numFmtId="189" fontId="11" fillId="0" borderId="11" xfId="1" applyNumberFormat="1" applyFont="1" applyFill="1" applyBorder="1" applyAlignment="1">
      <alignment horizontal="right" vertical="center"/>
    </xf>
    <xf numFmtId="178" fontId="11" fillId="0" borderId="13" xfId="1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178" fontId="11" fillId="0" borderId="12" xfId="1" applyNumberFormat="1" applyFont="1" applyFill="1" applyBorder="1" applyAlignment="1">
      <alignment horizontal="right" vertical="center"/>
    </xf>
    <xf numFmtId="0" fontId="11" fillId="0" borderId="36" xfId="0" applyFont="1" applyBorder="1" applyAlignment="1">
      <alignment vertical="center"/>
    </xf>
    <xf numFmtId="0" fontId="11" fillId="0" borderId="95" xfId="0" applyFont="1" applyBorder="1" applyAlignment="1">
      <alignment horizontal="center" vertical="center"/>
    </xf>
    <xf numFmtId="0" fontId="11" fillId="0" borderId="32" xfId="0" applyFont="1" applyBorder="1" applyAlignment="1">
      <alignment vertical="center"/>
    </xf>
    <xf numFmtId="0" fontId="11" fillId="0" borderId="69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42" xfId="0" applyFont="1" applyBorder="1"/>
    <xf numFmtId="184" fontId="0" fillId="0" borderId="0" xfId="1" applyNumberFormat="1" applyFont="1" applyFill="1" applyBorder="1" applyAlignment="1">
      <alignment horizontal="right" wrapText="1"/>
    </xf>
    <xf numFmtId="38" fontId="0" fillId="0" borderId="0" xfId="1" applyFont="1" applyFill="1" applyBorder="1" applyAlignment="1">
      <alignment wrapText="1"/>
    </xf>
    <xf numFmtId="0" fontId="18" fillId="0" borderId="6" xfId="0" applyFont="1" applyBorder="1" applyAlignment="1">
      <alignment vertical="center"/>
    </xf>
    <xf numFmtId="0" fontId="18" fillId="0" borderId="55" xfId="0" applyFont="1" applyBorder="1" applyAlignment="1">
      <alignment vertical="center"/>
    </xf>
    <xf numFmtId="181" fontId="18" fillId="4" borderId="2" xfId="0" applyNumberFormat="1" applyFont="1" applyFill="1" applyBorder="1" applyAlignment="1">
      <alignment vertical="center"/>
    </xf>
    <xf numFmtId="181" fontId="18" fillId="4" borderId="8" xfId="0" applyNumberFormat="1" applyFont="1" applyFill="1" applyBorder="1" applyAlignment="1">
      <alignment vertical="center"/>
    </xf>
    <xf numFmtId="181" fontId="18" fillId="4" borderId="21" xfId="0" applyNumberFormat="1" applyFont="1" applyFill="1" applyBorder="1" applyAlignment="1">
      <alignment vertical="center"/>
    </xf>
    <xf numFmtId="181" fontId="18" fillId="4" borderId="49" xfId="0" applyNumberFormat="1" applyFont="1" applyFill="1" applyBorder="1" applyAlignment="1">
      <alignment vertical="center"/>
    </xf>
    <xf numFmtId="181" fontId="18" fillId="4" borderId="7" xfId="0" applyNumberFormat="1" applyFont="1" applyFill="1" applyBorder="1" applyAlignment="1">
      <alignment vertical="center"/>
    </xf>
    <xf numFmtId="181" fontId="18" fillId="4" borderId="54" xfId="0" applyNumberFormat="1" applyFont="1" applyFill="1" applyBorder="1" applyAlignment="1">
      <alignment vertical="center"/>
    </xf>
    <xf numFmtId="181" fontId="18" fillId="4" borderId="52" xfId="0" applyNumberFormat="1" applyFont="1" applyFill="1" applyBorder="1" applyAlignment="1">
      <alignment vertical="center"/>
    </xf>
    <xf numFmtId="181" fontId="18" fillId="4" borderId="16" xfId="0" applyNumberFormat="1" applyFont="1" applyFill="1" applyBorder="1" applyAlignment="1">
      <alignment vertical="center"/>
    </xf>
    <xf numFmtId="181" fontId="18" fillId="4" borderId="55" xfId="0" applyNumberFormat="1" applyFont="1" applyFill="1" applyBorder="1" applyAlignment="1">
      <alignment vertical="center"/>
    </xf>
    <xf numFmtId="181" fontId="18" fillId="4" borderId="6" xfId="0" applyNumberFormat="1" applyFont="1" applyFill="1" applyBorder="1" applyAlignment="1">
      <alignment vertical="center"/>
    </xf>
    <xf numFmtId="181" fontId="18" fillId="4" borderId="57" xfId="0" applyNumberFormat="1" applyFont="1" applyFill="1" applyBorder="1" applyAlignment="1">
      <alignment vertical="center"/>
    </xf>
    <xf numFmtId="181" fontId="18" fillId="4" borderId="4" xfId="0" applyNumberFormat="1" applyFont="1" applyFill="1" applyBorder="1" applyAlignment="1">
      <alignment vertical="center"/>
    </xf>
    <xf numFmtId="181" fontId="18" fillId="4" borderId="3" xfId="0" applyNumberFormat="1" applyFont="1" applyFill="1" applyBorder="1" applyAlignment="1">
      <alignment vertical="center"/>
    </xf>
    <xf numFmtId="181" fontId="18" fillId="4" borderId="46" xfId="0" applyNumberFormat="1" applyFont="1" applyFill="1" applyBorder="1" applyAlignment="1">
      <alignment vertical="center"/>
    </xf>
    <xf numFmtId="181" fontId="18" fillId="4" borderId="45" xfId="0" applyNumberFormat="1" applyFont="1" applyFill="1" applyBorder="1" applyAlignment="1">
      <alignment vertical="center"/>
    </xf>
    <xf numFmtId="181" fontId="18" fillId="4" borderId="89" xfId="0" applyNumberFormat="1" applyFont="1" applyFill="1" applyBorder="1" applyAlignment="1">
      <alignment vertical="center"/>
    </xf>
    <xf numFmtId="181" fontId="18" fillId="4" borderId="47" xfId="0" applyNumberFormat="1" applyFont="1" applyFill="1" applyBorder="1" applyAlignment="1">
      <alignment vertical="center"/>
    </xf>
    <xf numFmtId="181" fontId="18" fillId="4" borderId="48" xfId="0" applyNumberFormat="1" applyFont="1" applyFill="1" applyBorder="1" applyAlignment="1">
      <alignment vertical="center"/>
    </xf>
    <xf numFmtId="181" fontId="18" fillId="4" borderId="82" xfId="0" applyNumberFormat="1" applyFont="1" applyFill="1" applyBorder="1" applyAlignment="1">
      <alignment vertical="center"/>
    </xf>
    <xf numFmtId="181" fontId="18" fillId="4" borderId="59" xfId="0" applyNumberFormat="1" applyFont="1" applyFill="1" applyBorder="1" applyAlignment="1">
      <alignment vertical="center"/>
    </xf>
    <xf numFmtId="181" fontId="18" fillId="4" borderId="148" xfId="0" applyNumberFormat="1" applyFont="1" applyFill="1" applyBorder="1" applyAlignment="1">
      <alignment vertical="center"/>
    </xf>
    <xf numFmtId="181" fontId="18" fillId="4" borderId="166" xfId="0" applyNumberFormat="1" applyFont="1" applyFill="1" applyBorder="1" applyAlignment="1">
      <alignment vertical="center"/>
    </xf>
    <xf numFmtId="186" fontId="18" fillId="4" borderId="64" xfId="0" applyNumberFormat="1" applyFont="1" applyFill="1" applyBorder="1" applyAlignment="1">
      <alignment vertical="center"/>
    </xf>
    <xf numFmtId="186" fontId="18" fillId="4" borderId="65" xfId="0" applyNumberFormat="1" applyFont="1" applyFill="1" applyBorder="1" applyAlignment="1">
      <alignment vertical="center"/>
    </xf>
    <xf numFmtId="186" fontId="18" fillId="4" borderId="67" xfId="0" applyNumberFormat="1" applyFont="1" applyFill="1" applyBorder="1" applyAlignment="1">
      <alignment vertical="center"/>
    </xf>
    <xf numFmtId="186" fontId="18" fillId="4" borderId="175" xfId="0" applyNumberFormat="1" applyFont="1" applyFill="1" applyBorder="1" applyAlignment="1">
      <alignment vertical="center"/>
    </xf>
    <xf numFmtId="186" fontId="18" fillId="4" borderId="68" xfId="0" applyNumberFormat="1" applyFont="1" applyFill="1" applyBorder="1" applyAlignment="1">
      <alignment vertical="center"/>
    </xf>
    <xf numFmtId="186" fontId="18" fillId="4" borderId="73" xfId="0" applyNumberFormat="1" applyFont="1" applyFill="1" applyBorder="1" applyAlignment="1">
      <alignment vertical="center"/>
    </xf>
    <xf numFmtId="186" fontId="18" fillId="4" borderId="24" xfId="0" applyNumberFormat="1" applyFont="1" applyFill="1" applyBorder="1" applyAlignment="1">
      <alignment vertical="center"/>
    </xf>
    <xf numFmtId="186" fontId="18" fillId="4" borderId="176" xfId="0" applyNumberFormat="1" applyFont="1" applyFill="1" applyBorder="1" applyAlignment="1">
      <alignment vertical="center"/>
    </xf>
    <xf numFmtId="181" fontId="18" fillId="4" borderId="77" xfId="0" applyNumberFormat="1" applyFont="1" applyFill="1" applyBorder="1" applyAlignment="1">
      <alignment vertical="center"/>
    </xf>
    <xf numFmtId="181" fontId="18" fillId="4" borderId="27" xfId="0" applyNumberFormat="1" applyFont="1" applyFill="1" applyBorder="1" applyAlignment="1">
      <alignment vertical="center"/>
    </xf>
    <xf numFmtId="181" fontId="18" fillId="4" borderId="15" xfId="0" applyNumberFormat="1" applyFont="1" applyFill="1" applyBorder="1" applyAlignment="1">
      <alignment vertical="center"/>
    </xf>
    <xf numFmtId="181" fontId="18" fillId="4" borderId="31" xfId="0" applyNumberFormat="1" applyFont="1" applyFill="1" applyBorder="1" applyAlignment="1">
      <alignment vertical="center"/>
    </xf>
    <xf numFmtId="181" fontId="18" fillId="4" borderId="102" xfId="0" applyNumberFormat="1" applyFont="1" applyFill="1" applyBorder="1" applyAlignment="1">
      <alignment vertical="center"/>
    </xf>
    <xf numFmtId="181" fontId="18" fillId="4" borderId="79" xfId="0" applyNumberFormat="1" applyFont="1" applyFill="1" applyBorder="1" applyAlignment="1">
      <alignment vertical="center"/>
    </xf>
    <xf numFmtId="181" fontId="18" fillId="4" borderId="80" xfId="0" applyNumberFormat="1" applyFont="1" applyFill="1" applyBorder="1" applyAlignment="1">
      <alignment vertical="center"/>
    </xf>
    <xf numFmtId="181" fontId="18" fillId="4" borderId="81" xfId="0" applyNumberFormat="1" applyFont="1" applyFill="1" applyBorder="1" applyAlignment="1">
      <alignment vertical="center"/>
    </xf>
    <xf numFmtId="181" fontId="18" fillId="4" borderId="75" xfId="0" applyNumberFormat="1" applyFont="1" applyFill="1" applyBorder="1" applyAlignment="1">
      <alignment vertical="center"/>
    </xf>
    <xf numFmtId="181" fontId="18" fillId="4" borderId="64" xfId="0" applyNumberFormat="1" applyFont="1" applyFill="1" applyBorder="1" applyAlignment="1">
      <alignment vertical="center"/>
    </xf>
    <xf numFmtId="181" fontId="18" fillId="4" borderId="65" xfId="0" applyNumberFormat="1" applyFont="1" applyFill="1" applyBorder="1" applyAlignment="1">
      <alignment vertical="center"/>
    </xf>
    <xf numFmtId="181" fontId="18" fillId="4" borderId="66" xfId="0" applyNumberFormat="1" applyFont="1" applyFill="1" applyBorder="1" applyAlignment="1">
      <alignment vertical="center"/>
    </xf>
    <xf numFmtId="181" fontId="18" fillId="4" borderId="34" xfId="0" applyNumberFormat="1" applyFont="1" applyFill="1" applyBorder="1" applyAlignment="1">
      <alignment vertical="center"/>
    </xf>
    <xf numFmtId="181" fontId="18" fillId="4" borderId="28" xfId="0" applyNumberFormat="1" applyFont="1" applyFill="1" applyBorder="1" applyAlignment="1">
      <alignment vertical="center"/>
    </xf>
    <xf numFmtId="181" fontId="18" fillId="4" borderId="22" xfId="0" applyNumberFormat="1" applyFont="1" applyFill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0" fontId="0" fillId="4" borderId="39" xfId="0" applyFill="1" applyBorder="1" applyAlignment="1">
      <alignment vertical="center"/>
    </xf>
    <xf numFmtId="183" fontId="10" fillId="0" borderId="64" xfId="0" applyNumberFormat="1" applyFont="1" applyBorder="1" applyAlignment="1">
      <alignment horizontal="right" vertical="center"/>
    </xf>
    <xf numFmtId="183" fontId="10" fillId="0" borderId="67" xfId="0" applyNumberFormat="1" applyFont="1" applyBorder="1" applyAlignment="1">
      <alignment horizontal="right" vertical="center"/>
    </xf>
    <xf numFmtId="183" fontId="10" fillId="0" borderId="75" xfId="0" applyNumberFormat="1" applyFont="1" applyBorder="1" applyAlignment="1">
      <alignment horizontal="right" vertical="center"/>
    </xf>
    <xf numFmtId="183" fontId="10" fillId="0" borderId="68" xfId="0" applyNumberFormat="1" applyFont="1" applyBorder="1" applyAlignment="1">
      <alignment horizontal="right" vertical="center"/>
    </xf>
    <xf numFmtId="183" fontId="10" fillId="0" borderId="73" xfId="0" applyNumberFormat="1" applyFont="1" applyBorder="1" applyAlignment="1">
      <alignment horizontal="right" vertical="center"/>
    </xf>
    <xf numFmtId="183" fontId="10" fillId="0" borderId="66" xfId="0" applyNumberFormat="1" applyFont="1" applyBorder="1" applyAlignment="1">
      <alignment horizontal="right" vertical="center"/>
    </xf>
    <xf numFmtId="38" fontId="10" fillId="4" borderId="50" xfId="1" applyFont="1" applyFill="1" applyBorder="1" applyAlignment="1">
      <alignment horizontal="center" vertical="center" wrapText="1"/>
    </xf>
    <xf numFmtId="38" fontId="10" fillId="4" borderId="3" xfId="1" applyFont="1" applyFill="1" applyBorder="1" applyAlignment="1">
      <alignment horizontal="center" vertical="center" wrapText="1"/>
    </xf>
    <xf numFmtId="38" fontId="10" fillId="0" borderId="3" xfId="1" applyFont="1" applyBorder="1" applyAlignment="1">
      <alignment horizontal="center" vertical="center" wrapText="1"/>
    </xf>
    <xf numFmtId="38" fontId="10" fillId="0" borderId="11" xfId="1" applyFont="1" applyBorder="1" applyAlignment="1">
      <alignment horizontal="center" vertical="center" wrapText="1"/>
    </xf>
    <xf numFmtId="0" fontId="34" fillId="0" borderId="7" xfId="0" applyFont="1" applyBorder="1" applyAlignment="1">
      <alignment vertical="center"/>
    </xf>
    <xf numFmtId="0" fontId="34" fillId="0" borderId="157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4" fillId="0" borderId="15" xfId="0" applyFont="1" applyBorder="1" applyAlignment="1">
      <alignment vertical="center"/>
    </xf>
    <xf numFmtId="0" fontId="34" fillId="0" borderId="2" xfId="0" applyFont="1" applyBorder="1" applyAlignment="1">
      <alignment vertical="center"/>
    </xf>
    <xf numFmtId="0" fontId="34" fillId="0" borderId="6" xfId="0" applyFont="1" applyBorder="1" applyAlignment="1">
      <alignment vertical="center"/>
    </xf>
    <xf numFmtId="0" fontId="18" fillId="0" borderId="193" xfId="0" applyFont="1" applyBorder="1" applyAlignment="1">
      <alignment vertical="center"/>
    </xf>
    <xf numFmtId="0" fontId="18" fillId="0" borderId="194" xfId="0" applyFont="1" applyBorder="1" applyAlignment="1">
      <alignment vertical="center"/>
    </xf>
    <xf numFmtId="0" fontId="18" fillId="0" borderId="90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18" fillId="0" borderId="143" xfId="0" applyFont="1" applyBorder="1" applyAlignment="1">
      <alignment vertical="center"/>
    </xf>
    <xf numFmtId="0" fontId="44" fillId="0" borderId="31" xfId="0" applyFont="1" applyBorder="1" applyAlignment="1">
      <alignment vertical="center"/>
    </xf>
    <xf numFmtId="181" fontId="18" fillId="4" borderId="94" xfId="0" applyNumberFormat="1" applyFont="1" applyFill="1" applyBorder="1" applyAlignment="1">
      <alignment vertical="center"/>
    </xf>
    <xf numFmtId="181" fontId="18" fillId="4" borderId="5" xfId="0" applyNumberFormat="1" applyFont="1" applyFill="1" applyBorder="1" applyAlignment="1">
      <alignment vertical="center"/>
    </xf>
    <xf numFmtId="181" fontId="18" fillId="4" borderId="195" xfId="0" applyNumberFormat="1" applyFont="1" applyFill="1" applyBorder="1" applyAlignment="1">
      <alignment vertical="center"/>
    </xf>
    <xf numFmtId="181" fontId="18" fillId="4" borderId="10" xfId="0" applyNumberFormat="1" applyFont="1" applyFill="1" applyBorder="1" applyAlignment="1">
      <alignment vertical="center"/>
    </xf>
    <xf numFmtId="181" fontId="18" fillId="4" borderId="143" xfId="0" applyNumberFormat="1" applyFont="1" applyFill="1" applyBorder="1" applyAlignment="1">
      <alignment vertical="center"/>
    </xf>
    <xf numFmtId="181" fontId="18" fillId="4" borderId="165" xfId="0" applyNumberFormat="1" applyFont="1" applyFill="1" applyBorder="1" applyAlignment="1">
      <alignment vertical="center"/>
    </xf>
    <xf numFmtId="181" fontId="18" fillId="4" borderId="196" xfId="0" applyNumberFormat="1" applyFont="1" applyFill="1" applyBorder="1" applyAlignment="1">
      <alignment vertical="center"/>
    </xf>
    <xf numFmtId="181" fontId="18" fillId="4" borderId="197" xfId="0" applyNumberFormat="1" applyFont="1" applyFill="1" applyBorder="1" applyAlignment="1">
      <alignment vertical="center"/>
    </xf>
    <xf numFmtId="181" fontId="18" fillId="4" borderId="198" xfId="0" applyNumberFormat="1" applyFont="1" applyFill="1" applyBorder="1" applyAlignment="1">
      <alignment vertical="center"/>
    </xf>
    <xf numFmtId="181" fontId="18" fillId="4" borderId="199" xfId="0" applyNumberFormat="1" applyFont="1" applyFill="1" applyBorder="1" applyAlignment="1">
      <alignment vertical="center"/>
    </xf>
    <xf numFmtId="181" fontId="18" fillId="4" borderId="101" xfId="0" applyNumberFormat="1" applyFont="1" applyFill="1" applyBorder="1" applyAlignment="1">
      <alignment vertical="center"/>
    </xf>
    <xf numFmtId="181" fontId="18" fillId="4" borderId="83" xfId="0" applyNumberFormat="1" applyFont="1" applyFill="1" applyBorder="1" applyAlignment="1">
      <alignment vertical="center"/>
    </xf>
    <xf numFmtId="181" fontId="18" fillId="4" borderId="18" xfId="0" applyNumberFormat="1" applyFont="1" applyFill="1" applyBorder="1" applyAlignment="1">
      <alignment vertical="center"/>
    </xf>
    <xf numFmtId="181" fontId="18" fillId="4" borderId="19" xfId="0" applyNumberFormat="1" applyFont="1" applyFill="1" applyBorder="1" applyAlignment="1">
      <alignment vertical="center"/>
    </xf>
    <xf numFmtId="0" fontId="45" fillId="0" borderId="0" xfId="0" applyFont="1" applyAlignment="1">
      <alignment horizontal="center"/>
    </xf>
    <xf numFmtId="38" fontId="45" fillId="0" borderId="0" xfId="1" applyFont="1" applyBorder="1"/>
    <xf numFmtId="0" fontId="46" fillId="0" borderId="0" xfId="0" applyFont="1" applyAlignment="1">
      <alignment horizontal="center"/>
    </xf>
    <xf numFmtId="38" fontId="0" fillId="0" borderId="94" xfId="1" quotePrefix="1" applyFont="1" applyFill="1" applyBorder="1" applyAlignment="1">
      <alignment horizontal="center" vertical="center" wrapText="1"/>
    </xf>
    <xf numFmtId="183" fontId="0" fillId="0" borderId="46" xfId="0" applyNumberFormat="1" applyBorder="1" applyAlignment="1">
      <alignment vertical="center"/>
    </xf>
    <xf numFmtId="183" fontId="0" fillId="0" borderId="16" xfId="0" applyNumberFormat="1" applyBorder="1" applyAlignment="1">
      <alignment vertical="center"/>
    </xf>
    <xf numFmtId="2" fontId="18" fillId="0" borderId="30" xfId="0" applyNumberFormat="1" applyFont="1" applyBorder="1" applyAlignment="1">
      <alignment horizontal="right" vertical="center"/>
    </xf>
    <xf numFmtId="4" fontId="18" fillId="0" borderId="31" xfId="0" applyNumberFormat="1" applyFont="1" applyBorder="1" applyAlignment="1">
      <alignment horizontal="right" vertical="center"/>
    </xf>
    <xf numFmtId="2" fontId="18" fillId="0" borderId="31" xfId="0" applyNumberFormat="1" applyFont="1" applyBorder="1" applyAlignment="1">
      <alignment horizontal="right" vertical="center"/>
    </xf>
    <xf numFmtId="2" fontId="18" fillId="0" borderId="35" xfId="0" applyNumberFormat="1" applyFont="1" applyBorder="1" applyAlignment="1">
      <alignment horizontal="right" vertical="center"/>
    </xf>
    <xf numFmtId="4" fontId="18" fillId="0" borderId="34" xfId="0" applyNumberFormat="1" applyFont="1" applyBorder="1" applyAlignment="1">
      <alignment horizontal="right" vertical="center"/>
    </xf>
    <xf numFmtId="4" fontId="18" fillId="0" borderId="36" xfId="0" applyNumberFormat="1" applyFont="1" applyBorder="1" applyAlignment="1">
      <alignment horizontal="right" vertical="center"/>
    </xf>
    <xf numFmtId="2" fontId="18" fillId="0" borderId="32" xfId="0" applyNumberFormat="1" applyFont="1" applyBorder="1" applyAlignment="1">
      <alignment horizontal="right" vertical="center"/>
    </xf>
    <xf numFmtId="183" fontId="0" fillId="4" borderId="120" xfId="0" applyNumberFormat="1" applyFill="1" applyBorder="1" applyAlignment="1">
      <alignment vertical="center"/>
    </xf>
    <xf numFmtId="183" fontId="0" fillId="4" borderId="135" xfId="0" applyNumberFormat="1" applyFill="1" applyBorder="1" applyAlignment="1">
      <alignment vertical="center"/>
    </xf>
    <xf numFmtId="183" fontId="0" fillId="4" borderId="20" xfId="0" applyNumberFormat="1" applyFill="1" applyBorder="1" applyAlignment="1">
      <alignment vertical="center"/>
    </xf>
    <xf numFmtId="183" fontId="0" fillId="4" borderId="46" xfId="0" applyNumberFormat="1" applyFill="1" applyBorder="1" applyAlignment="1">
      <alignment vertical="center"/>
    </xf>
    <xf numFmtId="183" fontId="0" fillId="4" borderId="16" xfId="0" applyNumberFormat="1" applyFill="1" applyBorder="1" applyAlignment="1">
      <alignment vertical="center"/>
    </xf>
    <xf numFmtId="183" fontId="0" fillId="4" borderId="49" xfId="0" applyNumberFormat="1" applyFill="1" applyBorder="1" applyAlignment="1">
      <alignment vertical="center"/>
    </xf>
    <xf numFmtId="183" fontId="0" fillId="4" borderId="111" xfId="0" applyNumberFormat="1" applyFill="1" applyBorder="1" applyAlignment="1">
      <alignment vertical="center"/>
    </xf>
    <xf numFmtId="183" fontId="0" fillId="4" borderId="82" xfId="0" applyNumberFormat="1" applyFill="1" applyBorder="1" applyAlignment="1">
      <alignment vertical="center"/>
    </xf>
    <xf numFmtId="183" fontId="0" fillId="4" borderId="81" xfId="0" applyNumberFormat="1" applyFill="1" applyBorder="1" applyAlignment="1">
      <alignment vertical="center"/>
    </xf>
    <xf numFmtId="0" fontId="47" fillId="2" borderId="0" xfId="2" applyFill="1" applyAlignment="1">
      <alignment horizontal="center" vertical="center"/>
    </xf>
    <xf numFmtId="0" fontId="47" fillId="0" borderId="0" xfId="2" applyAlignment="1">
      <alignment horizontal="center" vertical="center"/>
    </xf>
    <xf numFmtId="0" fontId="47" fillId="0" borderId="0" xfId="2" applyFill="1" applyAlignment="1">
      <alignment horizontal="center" vertical="center"/>
    </xf>
    <xf numFmtId="38" fontId="45" fillId="0" borderId="3" xfId="1" applyFont="1" applyBorder="1"/>
    <xf numFmtId="0" fontId="45" fillId="0" borderId="18" xfId="0" applyFont="1" applyBorder="1" applyAlignment="1">
      <alignment horizontal="center"/>
    </xf>
    <xf numFmtId="0" fontId="45" fillId="0" borderId="3" xfId="0" applyFont="1" applyBorder="1" applyAlignment="1">
      <alignment horizontal="center"/>
    </xf>
    <xf numFmtId="0" fontId="45" fillId="0" borderId="5" xfId="0" applyFont="1" applyBorder="1" applyAlignment="1">
      <alignment horizontal="center"/>
    </xf>
    <xf numFmtId="0" fontId="46" fillId="0" borderId="3" xfId="0" applyFont="1" applyBorder="1" applyAlignment="1">
      <alignment horizontal="center"/>
    </xf>
    <xf numFmtId="0" fontId="48" fillId="0" borderId="0" xfId="0" applyFont="1" applyAlignment="1">
      <alignment horizontal="center"/>
    </xf>
    <xf numFmtId="38" fontId="5" fillId="0" borderId="138" xfId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24" fillId="0" borderId="0" xfId="0" applyFont="1" applyAlignment="1">
      <alignment vertical="top"/>
    </xf>
    <xf numFmtId="0" fontId="0" fillId="0" borderId="3" xfId="0" applyBorder="1" applyAlignment="1">
      <alignment horizontal="center" vertical="center"/>
    </xf>
    <xf numFmtId="0" fontId="11" fillId="0" borderId="104" xfId="0" applyFont="1" applyBorder="1" applyAlignment="1">
      <alignment vertical="center"/>
    </xf>
    <xf numFmtId="0" fontId="11" fillId="0" borderId="118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0" fillId="0" borderId="34" xfId="0" applyBorder="1"/>
    <xf numFmtId="0" fontId="0" fillId="0" borderId="46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193" fontId="0" fillId="0" borderId="63" xfId="0" applyNumberFormat="1" applyBorder="1" applyAlignment="1">
      <alignment vertical="center" wrapText="1"/>
    </xf>
    <xf numFmtId="0" fontId="0" fillId="0" borderId="3" xfId="0" applyBorder="1"/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 textRotation="255"/>
    </xf>
    <xf numFmtId="38" fontId="10" fillId="0" borderId="0" xfId="1" applyFont="1" applyFill="1" applyBorder="1" applyAlignment="1">
      <alignment horizontal="center" vertical="center" wrapText="1"/>
    </xf>
    <xf numFmtId="38" fontId="0" fillId="0" borderId="3" xfId="0" applyNumberFormat="1" applyBorder="1"/>
    <xf numFmtId="183" fontId="0" fillId="0" borderId="3" xfId="0" applyNumberFormat="1" applyBorder="1"/>
    <xf numFmtId="0" fontId="11" fillId="0" borderId="3" xfId="0" applyFont="1" applyBorder="1" applyAlignment="1">
      <alignment horizontal="left" vertical="center" shrinkToFit="1"/>
    </xf>
    <xf numFmtId="182" fontId="0" fillId="0" borderId="3" xfId="3" applyNumberFormat="1" applyFont="1" applyFill="1" applyBorder="1" applyAlignment="1"/>
    <xf numFmtId="0" fontId="11" fillId="0" borderId="0" xfId="0" applyFont="1" applyAlignment="1">
      <alignment horizontal="left" vertical="center" shrinkToFit="1"/>
    </xf>
    <xf numFmtId="193" fontId="0" fillId="0" borderId="0" xfId="0" applyNumberFormat="1"/>
    <xf numFmtId="194" fontId="0" fillId="0" borderId="0" xfId="0" applyNumberFormat="1"/>
    <xf numFmtId="0" fontId="52" fillId="0" borderId="22" xfId="0" applyFont="1" applyBorder="1" applyAlignment="1">
      <alignment horizontal="center" vertical="center"/>
    </xf>
    <xf numFmtId="183" fontId="10" fillId="5" borderId="31" xfId="0" applyNumberFormat="1" applyFont="1" applyFill="1" applyBorder="1" applyAlignment="1">
      <alignment horizontal="right" vertical="center"/>
    </xf>
    <xf numFmtId="183" fontId="10" fillId="5" borderId="35" xfId="0" applyNumberFormat="1" applyFont="1" applyFill="1" applyBorder="1" applyAlignment="1">
      <alignment horizontal="right" vertical="center"/>
    </xf>
    <xf numFmtId="183" fontId="10" fillId="5" borderId="0" xfId="0" applyNumberFormat="1" applyFont="1" applyFill="1" applyAlignment="1">
      <alignment horizontal="center" vertical="center"/>
    </xf>
    <xf numFmtId="38" fontId="10" fillId="5" borderId="0" xfId="0" applyNumberFormat="1" applyFont="1" applyFill="1" applyAlignment="1">
      <alignment horizontal="center" vertical="center"/>
    </xf>
    <xf numFmtId="183" fontId="10" fillId="5" borderId="0" xfId="0" applyNumberFormat="1" applyFont="1" applyFill="1" applyAlignment="1">
      <alignment horizontal="right" vertical="center"/>
    </xf>
    <xf numFmtId="183" fontId="10" fillId="5" borderId="2" xfId="0" applyNumberFormat="1" applyFont="1" applyFill="1" applyBorder="1" applyAlignment="1">
      <alignment horizontal="right" vertical="center"/>
    </xf>
    <xf numFmtId="0" fontId="10" fillId="5" borderId="0" xfId="0" applyFont="1" applyFill="1" applyAlignment="1">
      <alignment horizontal="right" vertical="center"/>
    </xf>
    <xf numFmtId="183" fontId="10" fillId="5" borderId="4" xfId="0" applyNumberFormat="1" applyFont="1" applyFill="1" applyBorder="1" applyAlignment="1">
      <alignment horizontal="right" vertical="center"/>
    </xf>
    <xf numFmtId="183" fontId="10" fillId="5" borderId="82" xfId="0" applyNumberFormat="1" applyFont="1" applyFill="1" applyBorder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10" fillId="4" borderId="78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right" vertical="center"/>
    </xf>
    <xf numFmtId="0" fontId="0" fillId="4" borderId="12" xfId="0" applyFill="1" applyBorder="1" applyAlignment="1">
      <alignment horizontal="center" vertical="center" textRotation="255" wrapText="1"/>
    </xf>
    <xf numFmtId="0" fontId="0" fillId="4" borderId="82" xfId="0" applyFill="1" applyBorder="1" applyAlignment="1">
      <alignment horizontal="center" vertical="center" textRotation="255" wrapText="1"/>
    </xf>
    <xf numFmtId="0" fontId="0" fillId="4" borderId="34" xfId="0" applyFill="1" applyBorder="1" applyAlignment="1">
      <alignment horizontal="center" vertical="center" textRotation="255" wrapText="1"/>
    </xf>
    <xf numFmtId="183" fontId="0" fillId="4" borderId="134" xfId="0" applyNumberFormat="1" applyFill="1" applyBorder="1" applyAlignment="1">
      <alignment vertical="center"/>
    </xf>
    <xf numFmtId="183" fontId="0" fillId="4" borderId="119" xfId="0" applyNumberFormat="1" applyFill="1" applyBorder="1" applyAlignment="1">
      <alignment vertical="center" wrapText="1"/>
    </xf>
    <xf numFmtId="183" fontId="0" fillId="4" borderId="111" xfId="0" applyNumberFormat="1" applyFill="1" applyBorder="1" applyAlignment="1">
      <alignment vertical="center" wrapText="1"/>
    </xf>
    <xf numFmtId="183" fontId="0" fillId="4" borderId="16" xfId="0" applyNumberFormat="1" applyFill="1" applyBorder="1" applyAlignment="1">
      <alignment vertical="center" wrapText="1"/>
    </xf>
    <xf numFmtId="183" fontId="0" fillId="4" borderId="42" xfId="0" applyNumberFormat="1" applyFill="1" applyBorder="1" applyAlignment="1">
      <alignment vertical="center"/>
    </xf>
    <xf numFmtId="183" fontId="0" fillId="4" borderId="85" xfId="0" applyNumberFormat="1" applyFill="1" applyBorder="1" applyAlignment="1">
      <alignment vertical="center"/>
    </xf>
    <xf numFmtId="183" fontId="10" fillId="4" borderId="73" xfId="0" applyNumberFormat="1" applyFont="1" applyFill="1" applyBorder="1" applyAlignment="1">
      <alignment vertical="center"/>
    </xf>
    <xf numFmtId="183" fontId="10" fillId="4" borderId="26" xfId="0" applyNumberFormat="1" applyFont="1" applyFill="1" applyBorder="1" applyAlignment="1">
      <alignment vertical="center"/>
    </xf>
    <xf numFmtId="183" fontId="0" fillId="4" borderId="123" xfId="0" applyNumberFormat="1" applyFill="1" applyBorder="1" applyAlignment="1">
      <alignment vertical="center"/>
    </xf>
    <xf numFmtId="183" fontId="0" fillId="4" borderId="109" xfId="0" applyNumberFormat="1" applyFill="1" applyBorder="1" applyAlignment="1">
      <alignment vertical="center"/>
    </xf>
    <xf numFmtId="183" fontId="0" fillId="4" borderId="93" xfId="0" applyNumberFormat="1" applyFill="1" applyBorder="1" applyAlignment="1">
      <alignment horizontal="center" vertical="center"/>
    </xf>
    <xf numFmtId="183" fontId="0" fillId="4" borderId="16" xfId="0" applyNumberFormat="1" applyFill="1" applyBorder="1" applyAlignment="1">
      <alignment horizontal="center" vertical="center"/>
    </xf>
    <xf numFmtId="38" fontId="0" fillId="4" borderId="94" xfId="1" quotePrefix="1" applyFont="1" applyFill="1" applyBorder="1" applyAlignment="1">
      <alignment horizontal="center" vertical="center" wrapText="1"/>
    </xf>
    <xf numFmtId="183" fontId="0" fillId="4" borderId="14" xfId="0" applyNumberFormat="1" applyFill="1" applyBorder="1" applyAlignment="1">
      <alignment horizontal="center" vertical="center"/>
    </xf>
    <xf numFmtId="183" fontId="0" fillId="0" borderId="135" xfId="0" applyNumberFormat="1" applyBorder="1" applyAlignment="1">
      <alignment vertical="center"/>
    </xf>
    <xf numFmtId="183" fontId="0" fillId="0" borderId="20" xfId="0" applyNumberFormat="1" applyBorder="1" applyAlignment="1">
      <alignment vertical="center"/>
    </xf>
    <xf numFmtId="0" fontId="53" fillId="0" borderId="98" xfId="0" applyFont="1" applyBorder="1" applyAlignment="1">
      <alignment horizontal="center" vertical="center"/>
    </xf>
    <xf numFmtId="0" fontId="53" fillId="0" borderId="169" xfId="0" applyFont="1" applyBorder="1" applyAlignment="1">
      <alignment horizontal="center" vertical="center"/>
    </xf>
    <xf numFmtId="0" fontId="53" fillId="0" borderId="105" xfId="0" applyFont="1" applyBorder="1" applyAlignment="1">
      <alignment horizontal="center" vertical="center"/>
    </xf>
    <xf numFmtId="0" fontId="54" fillId="0" borderId="0" xfId="0" applyFont="1" applyAlignment="1">
      <alignment horizontal="left" vertical="center" readingOrder="1"/>
    </xf>
    <xf numFmtId="0" fontId="55" fillId="5" borderId="0" xfId="0" applyFont="1" applyFill="1"/>
    <xf numFmtId="195" fontId="10" fillId="4" borderId="2" xfId="0" applyNumberFormat="1" applyFont="1" applyFill="1" applyBorder="1" applyAlignment="1">
      <alignment horizontal="right" vertical="center"/>
    </xf>
    <xf numFmtId="195" fontId="10" fillId="4" borderId="3" xfId="0" applyNumberFormat="1" applyFont="1" applyFill="1" applyBorder="1" applyAlignment="1">
      <alignment horizontal="right" vertical="center"/>
    </xf>
    <xf numFmtId="195" fontId="10" fillId="4" borderId="7" xfId="0" applyNumberFormat="1" applyFont="1" applyFill="1" applyBorder="1" applyAlignment="1">
      <alignment horizontal="right" vertical="center"/>
    </xf>
    <xf numFmtId="195" fontId="10" fillId="4" borderId="31" xfId="0" applyNumberFormat="1" applyFont="1" applyFill="1" applyBorder="1" applyAlignment="1">
      <alignment horizontal="right" vertical="center"/>
    </xf>
    <xf numFmtId="195" fontId="10" fillId="4" borderId="6" xfId="0" applyNumberFormat="1" applyFont="1" applyFill="1" applyBorder="1" applyAlignment="1">
      <alignment horizontal="right" vertical="center"/>
    </xf>
    <xf numFmtId="195" fontId="10" fillId="4" borderId="31" xfId="1" applyNumberFormat="1" applyFont="1" applyFill="1" applyBorder="1" applyAlignment="1">
      <alignment horizontal="right" vertical="center"/>
    </xf>
    <xf numFmtId="195" fontId="10" fillId="4" borderId="30" xfId="0" applyNumberFormat="1" applyFont="1" applyFill="1" applyBorder="1" applyAlignment="1">
      <alignment horizontal="right" vertical="center"/>
    </xf>
    <xf numFmtId="195" fontId="10" fillId="4" borderId="6" xfId="1" applyNumberFormat="1" applyFont="1" applyFill="1" applyBorder="1" applyAlignment="1">
      <alignment horizontal="right" vertical="center"/>
    </xf>
    <xf numFmtId="195" fontId="10" fillId="4" borderId="7" xfId="1" applyNumberFormat="1" applyFont="1" applyFill="1" applyBorder="1" applyAlignment="1">
      <alignment horizontal="right" vertical="center"/>
    </xf>
    <xf numFmtId="195" fontId="10" fillId="4" borderId="2" xfId="1" applyNumberFormat="1" applyFont="1" applyFill="1" applyBorder="1" applyAlignment="1">
      <alignment horizontal="right" vertical="center"/>
    </xf>
    <xf numFmtId="195" fontId="10" fillId="4" borderId="15" xfId="0" applyNumberFormat="1" applyFont="1" applyFill="1" applyBorder="1" applyAlignment="1">
      <alignment horizontal="right" vertical="center"/>
    </xf>
    <xf numFmtId="195" fontId="10" fillId="4" borderId="3" xfId="1" applyNumberFormat="1" applyFont="1" applyFill="1" applyBorder="1" applyAlignment="1">
      <alignment horizontal="right" vertical="center"/>
    </xf>
    <xf numFmtId="195" fontId="10" fillId="4" borderId="21" xfId="0" applyNumberFormat="1" applyFont="1" applyFill="1" applyBorder="1" applyAlignment="1">
      <alignment horizontal="right" vertical="center"/>
    </xf>
    <xf numFmtId="195" fontId="10" fillId="4" borderId="9" xfId="0" applyNumberFormat="1" applyFont="1" applyFill="1" applyBorder="1" applyAlignment="1">
      <alignment horizontal="right" vertical="center"/>
    </xf>
    <xf numFmtId="195" fontId="10" fillId="4" borderId="18" xfId="1" applyNumberFormat="1" applyFont="1" applyFill="1" applyBorder="1" applyAlignment="1">
      <alignment horizontal="right" vertical="center"/>
    </xf>
    <xf numFmtId="195" fontId="10" fillId="4" borderId="94" xfId="0" applyNumberFormat="1" applyFont="1" applyFill="1" applyBorder="1" applyAlignment="1">
      <alignment horizontal="right" vertical="center"/>
    </xf>
    <xf numFmtId="195" fontId="10" fillId="4" borderId="101" xfId="0" applyNumberFormat="1" applyFont="1" applyFill="1" applyBorder="1" applyAlignment="1">
      <alignment horizontal="right" vertical="center"/>
    </xf>
    <xf numFmtId="195" fontId="10" fillId="4" borderId="83" xfId="0" applyNumberFormat="1" applyFont="1" applyFill="1" applyBorder="1" applyAlignment="1">
      <alignment horizontal="right" vertical="center"/>
    </xf>
    <xf numFmtId="195" fontId="10" fillId="4" borderId="18" xfId="0" applyNumberFormat="1" applyFont="1" applyFill="1" applyBorder="1" applyAlignment="1">
      <alignment horizontal="right" vertical="center"/>
    </xf>
    <xf numFmtId="195" fontId="10" fillId="4" borderId="37" xfId="0" applyNumberFormat="1" applyFont="1" applyFill="1" applyBorder="1" applyAlignment="1">
      <alignment horizontal="right" vertical="center"/>
    </xf>
    <xf numFmtId="195" fontId="10" fillId="4" borderId="35" xfId="0" applyNumberFormat="1" applyFont="1" applyFill="1" applyBorder="1" applyAlignment="1">
      <alignment horizontal="right" vertical="center"/>
    </xf>
    <xf numFmtId="195" fontId="10" fillId="4" borderId="101" xfId="1" applyNumberFormat="1" applyFont="1" applyFill="1" applyBorder="1" applyAlignment="1">
      <alignment horizontal="right" vertical="center"/>
    </xf>
    <xf numFmtId="195" fontId="10" fillId="4" borderId="83" xfId="1" applyNumberFormat="1" applyFont="1" applyFill="1" applyBorder="1" applyAlignment="1">
      <alignment horizontal="right" vertical="center"/>
    </xf>
    <xf numFmtId="195" fontId="10" fillId="4" borderId="37" xfId="1" applyNumberFormat="1" applyFont="1" applyFill="1" applyBorder="1" applyAlignment="1">
      <alignment horizontal="right" vertical="center"/>
    </xf>
    <xf numFmtId="195" fontId="10" fillId="4" borderId="94" xfId="1" applyNumberFormat="1" applyFont="1" applyFill="1" applyBorder="1" applyAlignment="1">
      <alignment horizontal="right" vertical="center"/>
    </xf>
    <xf numFmtId="195" fontId="10" fillId="4" borderId="17" xfId="0" applyNumberFormat="1" applyFont="1" applyFill="1" applyBorder="1" applyAlignment="1">
      <alignment horizontal="right" vertical="center"/>
    </xf>
    <xf numFmtId="195" fontId="10" fillId="4" borderId="0" xfId="0" applyNumberFormat="1" applyFont="1" applyFill="1" applyAlignment="1">
      <alignment horizontal="right" vertical="center"/>
    </xf>
    <xf numFmtId="195" fontId="10" fillId="4" borderId="8" xfId="0" applyNumberFormat="1" applyFont="1" applyFill="1" applyBorder="1" applyAlignment="1">
      <alignment horizontal="right" vertical="center"/>
    </xf>
    <xf numFmtId="195" fontId="10" fillId="4" borderId="5" xfId="0" applyNumberFormat="1" applyFont="1" applyFill="1" applyBorder="1" applyAlignment="1">
      <alignment horizontal="right" vertical="center"/>
    </xf>
    <xf numFmtId="195" fontId="10" fillId="4" borderId="35" xfId="1" applyNumberFormat="1" applyFont="1" applyFill="1" applyBorder="1" applyAlignment="1">
      <alignment horizontal="right" vertical="center"/>
    </xf>
    <xf numFmtId="195" fontId="10" fillId="4" borderId="4" xfId="0" applyNumberFormat="1" applyFont="1" applyFill="1" applyBorder="1" applyAlignment="1">
      <alignment horizontal="right" vertical="center"/>
    </xf>
    <xf numFmtId="195" fontId="10" fillId="4" borderId="8" xfId="1" applyNumberFormat="1" applyFont="1" applyFill="1" applyBorder="1" applyAlignment="1">
      <alignment horizontal="right" vertical="center"/>
    </xf>
    <xf numFmtId="195" fontId="10" fillId="4" borderId="21" xfId="1" applyNumberFormat="1" applyFont="1" applyFill="1" applyBorder="1" applyAlignment="1">
      <alignment horizontal="right" vertical="center"/>
    </xf>
    <xf numFmtId="195" fontId="10" fillId="4" borderId="4" xfId="1" applyNumberFormat="1" applyFont="1" applyFill="1" applyBorder="1" applyAlignment="1">
      <alignment horizontal="right" vertical="center"/>
    </xf>
    <xf numFmtId="195" fontId="10" fillId="4" borderId="5" xfId="1" applyNumberFormat="1" applyFont="1" applyFill="1" applyBorder="1" applyAlignment="1">
      <alignment horizontal="right" vertical="center"/>
    </xf>
    <xf numFmtId="195" fontId="10" fillId="4" borderId="148" xfId="0" applyNumberFormat="1" applyFont="1" applyFill="1" applyBorder="1" applyAlignment="1">
      <alignment horizontal="right" vertical="center"/>
    </xf>
    <xf numFmtId="195" fontId="10" fillId="4" borderId="58" xfId="0" applyNumberFormat="1" applyFont="1" applyFill="1" applyBorder="1" applyAlignment="1">
      <alignment horizontal="right" vertical="center"/>
    </xf>
    <xf numFmtId="195" fontId="10" fillId="4" borderId="170" xfId="0" applyNumberFormat="1" applyFont="1" applyFill="1" applyBorder="1" applyAlignment="1">
      <alignment horizontal="right" vertical="center"/>
    </xf>
    <xf numFmtId="195" fontId="10" fillId="4" borderId="120" xfId="0" applyNumberFormat="1" applyFont="1" applyFill="1" applyBorder="1" applyAlignment="1">
      <alignment horizontal="right" vertical="center"/>
    </xf>
    <xf numFmtId="195" fontId="10" fillId="4" borderId="165" xfId="0" applyNumberFormat="1" applyFont="1" applyFill="1" applyBorder="1" applyAlignment="1">
      <alignment horizontal="right" vertical="center"/>
    </xf>
    <xf numFmtId="195" fontId="10" fillId="4" borderId="166" xfId="0" applyNumberFormat="1" applyFont="1" applyFill="1" applyBorder="1" applyAlignment="1">
      <alignment horizontal="right" vertical="center"/>
    </xf>
    <xf numFmtId="195" fontId="10" fillId="4" borderId="167" xfId="0" applyNumberFormat="1" applyFont="1" applyFill="1" applyBorder="1" applyAlignment="1">
      <alignment horizontal="right" vertical="center"/>
    </xf>
    <xf numFmtId="195" fontId="10" fillId="4" borderId="59" xfId="0" applyNumberFormat="1" applyFont="1" applyFill="1" applyBorder="1" applyAlignment="1">
      <alignment horizontal="right" vertical="center"/>
    </xf>
    <xf numFmtId="195" fontId="10" fillId="4" borderId="148" xfId="1" applyNumberFormat="1" applyFont="1" applyFill="1" applyBorder="1" applyAlignment="1">
      <alignment horizontal="right" vertical="center"/>
    </xf>
    <xf numFmtId="195" fontId="10" fillId="4" borderId="120" xfId="1" applyNumberFormat="1" applyFont="1" applyFill="1" applyBorder="1" applyAlignment="1">
      <alignment horizontal="right" vertical="center"/>
    </xf>
    <xf numFmtId="195" fontId="10" fillId="4" borderId="166" xfId="1" applyNumberFormat="1" applyFont="1" applyFill="1" applyBorder="1" applyAlignment="1">
      <alignment horizontal="right" vertical="center"/>
    </xf>
    <xf numFmtId="195" fontId="10" fillId="4" borderId="58" xfId="1" applyNumberFormat="1" applyFont="1" applyFill="1" applyBorder="1" applyAlignment="1">
      <alignment horizontal="right" vertical="center"/>
    </xf>
    <xf numFmtId="195" fontId="10" fillId="4" borderId="170" xfId="1" applyNumberFormat="1" applyFont="1" applyFill="1" applyBorder="1" applyAlignment="1">
      <alignment horizontal="right" vertical="center"/>
    </xf>
    <xf numFmtId="195" fontId="10" fillId="4" borderId="167" xfId="1" applyNumberFormat="1" applyFont="1" applyFill="1" applyBorder="1" applyAlignment="1">
      <alignment horizontal="right" vertical="center"/>
    </xf>
    <xf numFmtId="195" fontId="10" fillId="4" borderId="123" xfId="0" applyNumberFormat="1" applyFont="1" applyFill="1" applyBorder="1" applyAlignment="1">
      <alignment horizontal="right" vertical="center"/>
    </xf>
    <xf numFmtId="195" fontId="10" fillId="4" borderId="28" xfId="0" applyNumberFormat="1" applyFont="1" applyFill="1" applyBorder="1" applyAlignment="1">
      <alignment horizontal="right" vertical="center"/>
    </xf>
    <xf numFmtId="195" fontId="10" fillId="4" borderId="106" xfId="0" applyNumberFormat="1" applyFont="1" applyFill="1" applyBorder="1" applyAlignment="1">
      <alignment horizontal="right" vertical="center"/>
    </xf>
    <xf numFmtId="195" fontId="10" fillId="4" borderId="22" xfId="0" applyNumberFormat="1" applyFont="1" applyFill="1" applyBorder="1" applyAlignment="1">
      <alignment horizontal="right" vertical="center"/>
    </xf>
    <xf numFmtId="195" fontId="10" fillId="4" borderId="77" xfId="0" applyNumberFormat="1" applyFont="1" applyFill="1" applyBorder="1" applyAlignment="1">
      <alignment horizontal="right" vertical="center"/>
    </xf>
    <xf numFmtId="195" fontId="10" fillId="4" borderId="27" xfId="0" applyNumberFormat="1" applyFont="1" applyFill="1" applyBorder="1" applyAlignment="1">
      <alignment horizontal="right" vertical="center"/>
    </xf>
    <xf numFmtId="195" fontId="10" fillId="4" borderId="34" xfId="0" applyNumberFormat="1" applyFont="1" applyFill="1" applyBorder="1" applyAlignment="1">
      <alignment horizontal="right" vertical="center"/>
    </xf>
    <xf numFmtId="195" fontId="10" fillId="4" borderId="107" xfId="0" applyNumberFormat="1" applyFont="1" applyFill="1" applyBorder="1" applyAlignment="1">
      <alignment horizontal="right" vertical="center"/>
    </xf>
    <xf numFmtId="195" fontId="10" fillId="4" borderId="123" xfId="1" applyNumberFormat="1" applyFont="1" applyFill="1" applyBorder="1" applyAlignment="1">
      <alignment horizontal="right" vertical="center"/>
    </xf>
    <xf numFmtId="195" fontId="10" fillId="4" borderId="22" xfId="1" applyNumberFormat="1" applyFont="1" applyFill="1" applyBorder="1" applyAlignment="1">
      <alignment horizontal="right" vertical="center"/>
    </xf>
    <xf numFmtId="195" fontId="10" fillId="4" borderId="27" xfId="1" applyNumberFormat="1" applyFont="1" applyFill="1" applyBorder="1" applyAlignment="1">
      <alignment horizontal="right" vertical="center"/>
    </xf>
    <xf numFmtId="195" fontId="10" fillId="4" borderId="28" xfId="1" applyNumberFormat="1" applyFont="1" applyFill="1" applyBorder="1" applyAlignment="1">
      <alignment horizontal="right" vertical="center"/>
    </xf>
    <xf numFmtId="195" fontId="10" fillId="4" borderId="106" xfId="1" applyNumberFormat="1" applyFont="1" applyFill="1" applyBorder="1" applyAlignment="1">
      <alignment horizontal="right" vertical="center"/>
    </xf>
    <xf numFmtId="195" fontId="10" fillId="4" borderId="34" xfId="1" applyNumberFormat="1" applyFont="1" applyFill="1" applyBorder="1" applyAlignment="1">
      <alignment horizontal="right" vertical="center"/>
    </xf>
    <xf numFmtId="195" fontId="10" fillId="4" borderId="64" xfId="0" applyNumberFormat="1" applyFont="1" applyFill="1" applyBorder="1" applyAlignment="1">
      <alignment horizontal="right" vertical="center"/>
    </xf>
    <xf numFmtId="195" fontId="10" fillId="4" borderId="67" xfId="0" applyNumberFormat="1" applyFont="1" applyFill="1" applyBorder="1" applyAlignment="1">
      <alignment horizontal="right" vertical="center"/>
    </xf>
    <xf numFmtId="195" fontId="10" fillId="4" borderId="75" xfId="0" applyNumberFormat="1" applyFont="1" applyFill="1" applyBorder="1" applyAlignment="1">
      <alignment horizontal="right" vertical="center"/>
    </xf>
    <xf numFmtId="195" fontId="10" fillId="4" borderId="68" xfId="0" applyNumberFormat="1" applyFont="1" applyFill="1" applyBorder="1" applyAlignment="1">
      <alignment horizontal="right" vertical="center"/>
    </xf>
    <xf numFmtId="195" fontId="10" fillId="4" borderId="73" xfId="0" applyNumberFormat="1" applyFont="1" applyFill="1" applyBorder="1" applyAlignment="1">
      <alignment horizontal="right" vertical="center"/>
    </xf>
    <xf numFmtId="195" fontId="10" fillId="4" borderId="66" xfId="0" applyNumberFormat="1" applyFont="1" applyFill="1" applyBorder="1" applyAlignment="1">
      <alignment horizontal="right" vertical="center"/>
    </xf>
    <xf numFmtId="195" fontId="10" fillId="4" borderId="50" xfId="1" applyNumberFormat="1" applyFont="1" applyFill="1" applyBorder="1" applyAlignment="1">
      <alignment horizontal="right" vertical="center" wrapText="1"/>
    </xf>
    <xf numFmtId="195" fontId="10" fillId="4" borderId="51" xfId="1" applyNumberFormat="1" applyFont="1" applyFill="1" applyBorder="1" applyAlignment="1">
      <alignment horizontal="right" vertical="center" wrapText="1"/>
    </xf>
    <xf numFmtId="195" fontId="10" fillId="4" borderId="112" xfId="1" applyNumberFormat="1" applyFont="1" applyFill="1" applyBorder="1" applyAlignment="1">
      <alignment horizontal="right" vertical="center" wrapText="1"/>
    </xf>
    <xf numFmtId="195" fontId="10" fillId="4" borderId="23" xfId="1" applyNumberFormat="1" applyFont="1" applyFill="1" applyBorder="1" applyAlignment="1">
      <alignment horizontal="right" vertical="center" wrapText="1"/>
    </xf>
    <xf numFmtId="195" fontId="10" fillId="4" borderId="108" xfId="1" applyNumberFormat="1" applyFont="1" applyFill="1" applyBorder="1" applyAlignment="1">
      <alignment horizontal="right" vertical="center" wrapText="1"/>
    </xf>
    <xf numFmtId="195" fontId="10" fillId="4" borderId="93" xfId="0" applyNumberFormat="1" applyFont="1" applyFill="1" applyBorder="1" applyAlignment="1">
      <alignment horizontal="right" vertical="center"/>
    </xf>
    <xf numFmtId="195" fontId="10" fillId="4" borderId="99" xfId="1" applyNumberFormat="1" applyFont="1" applyFill="1" applyBorder="1" applyAlignment="1">
      <alignment horizontal="right" vertical="center" wrapText="1"/>
    </xf>
    <xf numFmtId="195" fontId="10" fillId="4" borderId="99" xfId="0" applyNumberFormat="1" applyFont="1" applyFill="1" applyBorder="1" applyAlignment="1">
      <alignment horizontal="right" vertical="center" wrapText="1"/>
    </xf>
    <xf numFmtId="195" fontId="10" fillId="4" borderId="23" xfId="0" applyNumberFormat="1" applyFont="1" applyFill="1" applyBorder="1" applyAlignment="1">
      <alignment horizontal="right" vertical="center"/>
    </xf>
    <xf numFmtId="195" fontId="10" fillId="4" borderId="93" xfId="1" applyNumberFormat="1" applyFont="1" applyFill="1" applyBorder="1" applyAlignment="1">
      <alignment horizontal="right" vertical="center"/>
    </xf>
    <xf numFmtId="195" fontId="10" fillId="4" borderId="140" xfId="1" applyNumberFormat="1" applyFont="1" applyFill="1" applyBorder="1" applyAlignment="1">
      <alignment horizontal="right" vertical="center"/>
    </xf>
    <xf numFmtId="195" fontId="10" fillId="4" borderId="3" xfId="1" applyNumberFormat="1" applyFont="1" applyFill="1" applyBorder="1" applyAlignment="1">
      <alignment horizontal="right" vertical="center" wrapText="1"/>
    </xf>
    <xf numFmtId="195" fontId="10" fillId="4" borderId="7" xfId="1" applyNumberFormat="1" applyFont="1" applyFill="1" applyBorder="1" applyAlignment="1">
      <alignment horizontal="right" vertical="center" wrapText="1"/>
    </xf>
    <xf numFmtId="195" fontId="10" fillId="4" borderId="6" xfId="1" applyNumberFormat="1" applyFont="1" applyFill="1" applyBorder="1" applyAlignment="1">
      <alignment horizontal="right" vertical="center" wrapText="1"/>
    </xf>
    <xf numFmtId="195" fontId="10" fillId="4" borderId="15" xfId="1" applyNumberFormat="1" applyFont="1" applyFill="1" applyBorder="1" applyAlignment="1">
      <alignment horizontal="right" vertical="center" wrapText="1"/>
    </xf>
    <xf numFmtId="195" fontId="10" fillId="4" borderId="2" xfId="1" applyNumberFormat="1" applyFont="1" applyFill="1" applyBorder="1" applyAlignment="1">
      <alignment horizontal="right" vertical="center" wrapText="1"/>
    </xf>
    <xf numFmtId="195" fontId="10" fillId="4" borderId="9" xfId="1" applyNumberFormat="1" applyFont="1" applyFill="1" applyBorder="1" applyAlignment="1">
      <alignment horizontal="right" vertical="center" wrapText="1"/>
    </xf>
    <xf numFmtId="195" fontId="10" fillId="4" borderId="11" xfId="1" applyNumberFormat="1" applyFont="1" applyFill="1" applyBorder="1" applyAlignment="1">
      <alignment horizontal="right" vertical="center" wrapText="1"/>
    </xf>
    <xf numFmtId="195" fontId="10" fillId="4" borderId="13" xfId="1" applyNumberFormat="1" applyFont="1" applyFill="1" applyBorder="1" applyAlignment="1">
      <alignment horizontal="right" vertical="center" wrapText="1"/>
    </xf>
    <xf numFmtId="195" fontId="10" fillId="4" borderId="102" xfId="0" applyNumberFormat="1" applyFont="1" applyFill="1" applyBorder="1" applyAlignment="1">
      <alignment horizontal="right" vertical="center"/>
    </xf>
    <xf numFmtId="195" fontId="10" fillId="4" borderId="69" xfId="1" applyNumberFormat="1" applyFont="1" applyFill="1" applyBorder="1" applyAlignment="1">
      <alignment horizontal="right" vertical="center" wrapText="1"/>
    </xf>
    <xf numFmtId="195" fontId="10" fillId="4" borderId="12" xfId="1" applyNumberFormat="1" applyFont="1" applyFill="1" applyBorder="1" applyAlignment="1">
      <alignment horizontal="right" vertical="center" wrapText="1"/>
    </xf>
    <xf numFmtId="195" fontId="10" fillId="4" borderId="32" xfId="0" applyNumberFormat="1" applyFont="1" applyFill="1" applyBorder="1" applyAlignment="1">
      <alignment horizontal="right" vertical="center"/>
    </xf>
    <xf numFmtId="195" fontId="10" fillId="4" borderId="63" xfId="1" applyNumberFormat="1" applyFont="1" applyFill="1" applyBorder="1" applyAlignment="1">
      <alignment horizontal="right" vertical="center" wrapText="1"/>
    </xf>
    <xf numFmtId="195" fontId="10" fillId="4" borderId="85" xfId="0" applyNumberFormat="1" applyFont="1" applyFill="1" applyBorder="1" applyAlignment="1">
      <alignment horizontal="right" vertical="center"/>
    </xf>
    <xf numFmtId="195" fontId="10" fillId="4" borderId="84" xfId="1" applyNumberFormat="1" applyFont="1" applyFill="1" applyBorder="1" applyAlignment="1">
      <alignment horizontal="right" vertical="center" wrapText="1"/>
    </xf>
    <xf numFmtId="195" fontId="10" fillId="4" borderId="14" xfId="1" applyNumberFormat="1" applyFont="1" applyFill="1" applyBorder="1" applyAlignment="1">
      <alignment horizontal="right" vertical="center"/>
    </xf>
    <xf numFmtId="195" fontId="10" fillId="4" borderId="32" xfId="1" applyNumberFormat="1" applyFont="1" applyFill="1" applyBorder="1" applyAlignment="1">
      <alignment horizontal="right" vertical="center"/>
    </xf>
    <xf numFmtId="195" fontId="0" fillId="0" borderId="108" xfId="1" applyNumberFormat="1" applyFont="1" applyFill="1" applyBorder="1" applyAlignment="1">
      <alignment horizontal="right" vertical="center" wrapText="1"/>
    </xf>
    <xf numFmtId="195" fontId="0" fillId="0" borderId="50" xfId="1" applyNumberFormat="1" applyFont="1" applyFill="1" applyBorder="1" applyAlignment="1">
      <alignment horizontal="right" vertical="center" wrapText="1"/>
    </xf>
    <xf numFmtId="195" fontId="0" fillId="0" borderId="23" xfId="1" applyNumberFormat="1" applyFont="1" applyFill="1" applyBorder="1" applyAlignment="1">
      <alignment horizontal="right" vertical="center" wrapText="1"/>
    </xf>
    <xf numFmtId="195" fontId="0" fillId="0" borderId="112" xfId="1" applyNumberFormat="1" applyFont="1" applyFill="1" applyBorder="1" applyAlignment="1">
      <alignment horizontal="right" vertical="center" wrapText="1"/>
    </xf>
    <xf numFmtId="195" fontId="0" fillId="0" borderId="118" xfId="1" applyNumberFormat="1" applyFont="1" applyFill="1" applyBorder="1" applyAlignment="1">
      <alignment horizontal="right" vertical="center" wrapText="1"/>
    </xf>
    <xf numFmtId="195" fontId="0" fillId="0" borderId="99" xfId="1" applyNumberFormat="1" applyFont="1" applyFill="1" applyBorder="1" applyAlignment="1">
      <alignment horizontal="right" vertical="center" wrapText="1"/>
    </xf>
    <xf numFmtId="195" fontId="0" fillId="0" borderId="51" xfId="1" applyNumberFormat="1" applyFont="1" applyFill="1" applyBorder="1" applyAlignment="1">
      <alignment horizontal="right" vertical="center" wrapText="1"/>
    </xf>
    <xf numFmtId="195" fontId="10" fillId="0" borderId="50" xfId="1" applyNumberFormat="1" applyFont="1" applyFill="1" applyBorder="1" applyAlignment="1">
      <alignment horizontal="right" vertical="center" wrapText="1"/>
    </xf>
    <xf numFmtId="195" fontId="0" fillId="0" borderId="23" xfId="1" applyNumberFormat="1" applyFont="1" applyFill="1" applyBorder="1" applyAlignment="1">
      <alignment horizontal="right" vertical="center" shrinkToFit="1"/>
    </xf>
    <xf numFmtId="195" fontId="0" fillId="0" borderId="2" xfId="1" applyNumberFormat="1" applyFont="1" applyFill="1" applyBorder="1" applyAlignment="1">
      <alignment horizontal="right" vertical="center" wrapText="1"/>
    </xf>
    <xf numFmtId="195" fontId="0" fillId="0" borderId="3" xfId="1" applyNumberFormat="1" applyFont="1" applyFill="1" applyBorder="1" applyAlignment="1">
      <alignment horizontal="right" vertical="center" wrapText="1"/>
    </xf>
    <xf numFmtId="195" fontId="0" fillId="0" borderId="15" xfId="1" applyNumberFormat="1" applyFont="1" applyFill="1" applyBorder="1" applyAlignment="1">
      <alignment horizontal="right" vertical="center" wrapText="1"/>
    </xf>
    <xf numFmtId="195" fontId="0" fillId="0" borderId="6" xfId="1" applyNumberFormat="1" applyFont="1" applyFill="1" applyBorder="1" applyAlignment="1">
      <alignment horizontal="right" vertical="center" wrapText="1"/>
    </xf>
    <xf numFmtId="195" fontId="0" fillId="0" borderId="7" xfId="1" applyNumberFormat="1" applyFont="1" applyFill="1" applyBorder="1" applyAlignment="1">
      <alignment horizontal="right" vertical="center" wrapText="1"/>
    </xf>
    <xf numFmtId="195" fontId="0" fillId="0" borderId="9" xfId="1" applyNumberFormat="1" applyFont="1" applyFill="1" applyBorder="1" applyAlignment="1">
      <alignment horizontal="right" vertical="center" wrapText="1"/>
    </xf>
    <xf numFmtId="195" fontId="0" fillId="0" borderId="8" xfId="1" applyNumberFormat="1" applyFont="1" applyFill="1" applyBorder="1" applyAlignment="1">
      <alignment horizontal="right" vertical="center" wrapText="1"/>
    </xf>
    <xf numFmtId="195" fontId="0" fillId="0" borderId="21" xfId="1" applyNumberFormat="1" applyFont="1" applyFill="1" applyBorder="1" applyAlignment="1">
      <alignment horizontal="right" vertical="center" wrapText="1"/>
    </xf>
    <xf numFmtId="195" fontId="0" fillId="0" borderId="15" xfId="1" applyNumberFormat="1" applyFont="1" applyFill="1" applyBorder="1" applyAlignment="1">
      <alignment horizontal="right" vertical="center" shrinkToFit="1"/>
    </xf>
    <xf numFmtId="195" fontId="0" fillId="0" borderId="2" xfId="1" applyNumberFormat="1" applyFont="1" applyFill="1" applyBorder="1" applyAlignment="1">
      <alignment vertical="center"/>
    </xf>
    <xf numFmtId="195" fontId="0" fillId="0" borderId="3" xfId="1" applyNumberFormat="1" applyFont="1" applyFill="1" applyBorder="1" applyAlignment="1">
      <alignment vertical="center"/>
    </xf>
    <xf numFmtId="195" fontId="0" fillId="0" borderId="15" xfId="1" applyNumberFormat="1" applyFont="1" applyFill="1" applyBorder="1" applyAlignment="1">
      <alignment horizontal="right" vertical="center"/>
    </xf>
    <xf numFmtId="195" fontId="0" fillId="0" borderId="6" xfId="1" applyNumberFormat="1" applyFont="1" applyFill="1" applyBorder="1" applyAlignment="1">
      <alignment horizontal="right" vertical="center"/>
    </xf>
    <xf numFmtId="195" fontId="0" fillId="0" borderId="3" xfId="1" applyNumberFormat="1" applyFont="1" applyFill="1" applyBorder="1" applyAlignment="1">
      <alignment horizontal="right" vertical="center"/>
    </xf>
    <xf numFmtId="195" fontId="0" fillId="0" borderId="2" xfId="1" applyNumberFormat="1" applyFont="1" applyFill="1" applyBorder="1" applyAlignment="1">
      <alignment horizontal="right" vertical="center"/>
    </xf>
    <xf numFmtId="195" fontId="0" fillId="0" borderId="7" xfId="1" applyNumberFormat="1" applyFont="1" applyFill="1" applyBorder="1" applyAlignment="1">
      <alignment horizontal="right" vertical="center"/>
    </xf>
    <xf numFmtId="195" fontId="0" fillId="0" borderId="9" xfId="1" applyNumberFormat="1" applyFont="1" applyFill="1" applyBorder="1" applyAlignment="1">
      <alignment horizontal="right" vertical="center"/>
    </xf>
    <xf numFmtId="195" fontId="0" fillId="0" borderId="5" xfId="1" applyNumberFormat="1" applyFont="1" applyFill="1" applyBorder="1" applyAlignment="1">
      <alignment horizontal="right" vertical="center" wrapText="1"/>
    </xf>
    <xf numFmtId="195" fontId="0" fillId="0" borderId="17" xfId="1" applyNumberFormat="1" applyFont="1" applyFill="1" applyBorder="1" applyAlignment="1">
      <alignment horizontal="right" vertical="center" wrapText="1"/>
    </xf>
    <xf numFmtId="195" fontId="0" fillId="0" borderId="4" xfId="1" applyNumberFormat="1" applyFont="1" applyFill="1" applyBorder="1" applyAlignment="1">
      <alignment horizontal="right" vertical="center" wrapText="1"/>
    </xf>
    <xf numFmtId="195" fontId="0" fillId="0" borderId="10" xfId="1" applyNumberFormat="1" applyFont="1" applyFill="1" applyBorder="1" applyAlignment="1">
      <alignment horizontal="right" vertical="center" wrapText="1"/>
    </xf>
    <xf numFmtId="195" fontId="0" fillId="0" borderId="17" xfId="1" applyNumberFormat="1" applyFont="1" applyFill="1" applyBorder="1" applyAlignment="1">
      <alignment horizontal="right" vertical="center" shrinkToFit="1"/>
    </xf>
    <xf numFmtId="195" fontId="0" fillId="0" borderId="63" xfId="1" applyNumberFormat="1" applyFont="1" applyFill="1" applyBorder="1" applyAlignment="1">
      <alignment horizontal="right" vertical="center" wrapText="1"/>
    </xf>
    <xf numFmtId="195" fontId="0" fillId="0" borderId="11" xfId="1" applyNumberFormat="1" applyFont="1" applyFill="1" applyBorder="1" applyAlignment="1">
      <alignment horizontal="right" vertical="center" wrapText="1"/>
    </xf>
    <xf numFmtId="195" fontId="0" fillId="0" borderId="12" xfId="1" applyNumberFormat="1" applyFont="1" applyFill="1" applyBorder="1" applyAlignment="1">
      <alignment horizontal="right" vertical="center" wrapText="1"/>
    </xf>
    <xf numFmtId="195" fontId="0" fillId="0" borderId="69" xfId="1" applyNumberFormat="1" applyFont="1" applyFill="1" applyBorder="1" applyAlignment="1">
      <alignment horizontal="right" vertical="center" wrapText="1"/>
    </xf>
    <xf numFmtId="195" fontId="0" fillId="0" borderId="13" xfId="1" applyNumberFormat="1" applyFont="1" applyFill="1" applyBorder="1" applyAlignment="1">
      <alignment horizontal="right" vertical="center" wrapText="1"/>
    </xf>
    <xf numFmtId="195" fontId="0" fillId="0" borderId="32" xfId="1" applyNumberFormat="1" applyFont="1" applyFill="1" applyBorder="1" applyAlignment="1">
      <alignment horizontal="right" vertical="center" wrapText="1"/>
    </xf>
    <xf numFmtId="195" fontId="0" fillId="0" borderId="12" xfId="1" applyNumberFormat="1" applyFont="1" applyFill="1" applyBorder="1" applyAlignment="1">
      <alignment horizontal="right" vertical="center" shrinkToFit="1"/>
    </xf>
    <xf numFmtId="195" fontId="0" fillId="0" borderId="179" xfId="1" applyNumberFormat="1" applyFont="1" applyFill="1" applyBorder="1" applyAlignment="1">
      <alignment horizontal="right" vertical="center" wrapText="1"/>
    </xf>
    <xf numFmtId="195" fontId="0" fillId="0" borderId="180" xfId="1" applyNumberFormat="1" applyFont="1" applyFill="1" applyBorder="1" applyAlignment="1">
      <alignment horizontal="right" vertical="center" wrapText="1"/>
    </xf>
    <xf numFmtId="195" fontId="0" fillId="0" borderId="181" xfId="1" applyNumberFormat="1" applyFont="1" applyFill="1" applyBorder="1" applyAlignment="1">
      <alignment horizontal="right" vertical="center" wrapText="1"/>
    </xf>
    <xf numFmtId="195" fontId="0" fillId="0" borderId="183" xfId="1" applyNumberFormat="1" applyFont="1" applyFill="1" applyBorder="1" applyAlignment="1">
      <alignment horizontal="right" vertical="center" wrapText="1"/>
    </xf>
    <xf numFmtId="195" fontId="0" fillId="0" borderId="178" xfId="1" applyNumberFormat="1" applyFont="1" applyFill="1" applyBorder="1" applyAlignment="1">
      <alignment horizontal="right" vertical="center" wrapText="1"/>
    </xf>
    <xf numFmtId="195" fontId="0" fillId="0" borderId="184" xfId="1" applyNumberFormat="1" applyFont="1" applyFill="1" applyBorder="1" applyAlignment="1">
      <alignment horizontal="right" vertical="center" wrapText="1"/>
    </xf>
    <xf numFmtId="195" fontId="0" fillId="0" borderId="181" xfId="1" applyNumberFormat="1" applyFont="1" applyFill="1" applyBorder="1" applyAlignment="1">
      <alignment horizontal="right" vertical="center" shrinkToFit="1"/>
    </xf>
    <xf numFmtId="195" fontId="0" fillId="0" borderId="185" xfId="1" applyNumberFormat="1" applyFont="1" applyFill="1" applyBorder="1" applyAlignment="1">
      <alignment horizontal="right" vertical="center" wrapText="1"/>
    </xf>
    <xf numFmtId="195" fontId="0" fillId="0" borderId="186" xfId="1" applyNumberFormat="1" applyFont="1" applyFill="1" applyBorder="1" applyAlignment="1">
      <alignment horizontal="right" vertical="center" wrapText="1"/>
    </xf>
    <xf numFmtId="195" fontId="0" fillId="0" borderId="187" xfId="1" applyNumberFormat="1" applyFont="1" applyFill="1" applyBorder="1" applyAlignment="1">
      <alignment horizontal="right" vertical="center" wrapText="1"/>
    </xf>
    <xf numFmtId="195" fontId="0" fillId="0" borderId="189" xfId="1" applyNumberFormat="1" applyFont="1" applyFill="1" applyBorder="1" applyAlignment="1">
      <alignment horizontal="right" vertical="center" wrapText="1"/>
    </xf>
    <xf numFmtId="195" fontId="0" fillId="0" borderId="33" xfId="1" applyNumberFormat="1" applyFont="1" applyFill="1" applyBorder="1" applyAlignment="1">
      <alignment horizontal="right" vertical="center" wrapText="1"/>
    </xf>
    <xf numFmtId="195" fontId="0" fillId="0" borderId="190" xfId="1" applyNumberFormat="1" applyFont="1" applyFill="1" applyBorder="1" applyAlignment="1">
      <alignment horizontal="right" vertical="center" wrapText="1"/>
    </xf>
    <xf numFmtId="195" fontId="0" fillId="0" borderId="187" xfId="1" applyNumberFormat="1" applyFont="1" applyFill="1" applyBorder="1" applyAlignment="1">
      <alignment horizontal="right" vertical="center" shrinkToFit="1"/>
    </xf>
    <xf numFmtId="195" fontId="0" fillId="0" borderId="31" xfId="1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center" vertical="center"/>
    </xf>
    <xf numFmtId="0" fontId="0" fillId="0" borderId="134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6" xfId="0" applyBorder="1"/>
    <xf numFmtId="0" fontId="0" fillId="0" borderId="119" xfId="0" applyBorder="1"/>
    <xf numFmtId="0" fontId="0" fillId="0" borderId="5" xfId="0" applyBorder="1" applyAlignment="1">
      <alignment horizontal="center" vertical="top" textRotation="255" wrapText="1"/>
    </xf>
    <xf numFmtId="0" fontId="0" fillId="0" borderId="53" xfId="0" applyBorder="1" applyAlignment="1">
      <alignment horizontal="center" vertical="top" textRotation="255" wrapText="1"/>
    </xf>
    <xf numFmtId="0" fontId="0" fillId="0" borderId="21" xfId="0" applyBorder="1" applyAlignment="1">
      <alignment horizontal="center" vertical="top" textRotation="255"/>
    </xf>
    <xf numFmtId="0" fontId="0" fillId="0" borderId="132" xfId="0" applyBorder="1" applyAlignment="1">
      <alignment horizontal="center" vertical="top" textRotation="255"/>
    </xf>
    <xf numFmtId="0" fontId="0" fillId="0" borderId="149" xfId="0" applyBorder="1" applyAlignment="1">
      <alignment horizontal="center" vertical="top" textRotation="255" wrapText="1"/>
    </xf>
    <xf numFmtId="0" fontId="0" fillId="0" borderId="150" xfId="0" applyBorder="1" applyAlignment="1">
      <alignment horizontal="center" vertical="top" textRotation="255" wrapText="1"/>
    </xf>
    <xf numFmtId="0" fontId="0" fillId="0" borderId="7" xfId="0" applyBorder="1" applyAlignment="1">
      <alignment horizontal="center" vertical="top" textRotation="255"/>
    </xf>
    <xf numFmtId="0" fontId="0" fillId="0" borderId="59" xfId="0" applyBorder="1" applyAlignment="1">
      <alignment horizontal="center" vertical="top" textRotation="255"/>
    </xf>
    <xf numFmtId="0" fontId="0" fillId="0" borderId="53" xfId="0" applyBorder="1" applyAlignment="1">
      <alignment horizontal="center" vertical="top" textRotation="255"/>
    </xf>
    <xf numFmtId="0" fontId="0" fillId="0" borderId="4" xfId="0" applyBorder="1" applyAlignment="1">
      <alignment horizontal="center" vertical="top" textRotation="255" wrapText="1"/>
    </xf>
    <xf numFmtId="0" fontId="0" fillId="0" borderId="133" xfId="0" applyBorder="1" applyAlignment="1">
      <alignment horizontal="center" vertical="top" textRotation="255" wrapText="1"/>
    </xf>
    <xf numFmtId="0" fontId="0" fillId="0" borderId="126" xfId="0" applyBorder="1" applyAlignment="1">
      <alignment vertical="center"/>
    </xf>
    <xf numFmtId="0" fontId="0" fillId="0" borderId="127" xfId="0" applyBorder="1" applyAlignment="1">
      <alignment vertical="center"/>
    </xf>
    <xf numFmtId="0" fontId="0" fillId="0" borderId="128" xfId="0" applyBorder="1" applyAlignment="1">
      <alignment vertical="center"/>
    </xf>
    <xf numFmtId="0" fontId="0" fillId="0" borderId="131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209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210" xfId="0" applyBorder="1" applyAlignment="1">
      <alignment horizontal="center" vertical="center"/>
    </xf>
    <xf numFmtId="190" fontId="11" fillId="5" borderId="7" xfId="0" applyNumberFormat="1" applyFont="1" applyFill="1" applyBorder="1" applyAlignment="1">
      <alignment horizontal="center" vertical="center"/>
    </xf>
    <xf numFmtId="190" fontId="11" fillId="5" borderId="9" xfId="0" applyNumberFormat="1" applyFont="1" applyFill="1" applyBorder="1" applyAlignment="1">
      <alignment horizontal="center" vertical="center"/>
    </xf>
    <xf numFmtId="190" fontId="11" fillId="5" borderId="16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76" fontId="11" fillId="5" borderId="46" xfId="1" applyNumberFormat="1" applyFont="1" applyFill="1" applyBorder="1" applyAlignment="1">
      <alignment horizontal="right" vertical="center"/>
    </xf>
    <xf numFmtId="176" fontId="11" fillId="5" borderId="9" xfId="1" applyNumberFormat="1" applyFont="1" applyFill="1" applyBorder="1" applyAlignment="1">
      <alignment horizontal="right" vertical="center"/>
    </xf>
    <xf numFmtId="38" fontId="11" fillId="0" borderId="3" xfId="1" applyFont="1" applyFill="1" applyBorder="1" applyAlignment="1">
      <alignment horizontal="right" vertical="center"/>
    </xf>
    <xf numFmtId="176" fontId="11" fillId="0" borderId="3" xfId="1" applyNumberFormat="1" applyFont="1" applyFill="1" applyBorder="1" applyAlignment="1">
      <alignment horizontal="right" vertical="center"/>
    </xf>
    <xf numFmtId="176" fontId="11" fillId="5" borderId="3" xfId="1" applyNumberFormat="1" applyFont="1" applyFill="1" applyBorder="1" applyAlignment="1">
      <alignment horizontal="right" vertical="center"/>
    </xf>
    <xf numFmtId="190" fontId="11" fillId="5" borderId="6" xfId="0" applyNumberFormat="1" applyFont="1" applyFill="1" applyBorder="1" applyAlignment="1">
      <alignment horizontal="center" vertical="center"/>
    </xf>
    <xf numFmtId="190" fontId="11" fillId="5" borderId="7" xfId="1" applyNumberFormat="1" applyFont="1" applyFill="1" applyBorder="1" applyAlignment="1">
      <alignment horizontal="center" vertical="center"/>
    </xf>
    <xf numFmtId="190" fontId="11" fillId="5" borderId="9" xfId="1" applyNumberFormat="1" applyFont="1" applyFill="1" applyBorder="1" applyAlignment="1">
      <alignment horizontal="center" vertical="center"/>
    </xf>
    <xf numFmtId="190" fontId="11" fillId="5" borderId="6" xfId="1" applyNumberFormat="1" applyFont="1" applyFill="1" applyBorder="1" applyAlignment="1">
      <alignment horizontal="center" vertical="center"/>
    </xf>
    <xf numFmtId="176" fontId="11" fillId="5" borderId="11" xfId="1" applyNumberFormat="1" applyFont="1" applyFill="1" applyBorder="1" applyAlignment="1">
      <alignment horizontal="right" vertical="center"/>
    </xf>
    <xf numFmtId="178" fontId="11" fillId="5" borderId="13" xfId="0" applyNumberFormat="1" applyFont="1" applyFill="1" applyBorder="1" applyAlignment="1">
      <alignment horizontal="center" vertical="center"/>
    </xf>
    <xf numFmtId="178" fontId="11" fillId="5" borderId="84" xfId="0" applyNumberFormat="1" applyFont="1" applyFill="1" applyBorder="1" applyAlignment="1">
      <alignment horizontal="center" vertical="center"/>
    </xf>
    <xf numFmtId="178" fontId="11" fillId="5" borderId="69" xfId="0" applyNumberFormat="1" applyFont="1" applyFill="1" applyBorder="1" applyAlignment="1">
      <alignment horizontal="center" vertical="center"/>
    </xf>
    <xf numFmtId="190" fontId="11" fillId="5" borderId="13" xfId="0" applyNumberFormat="1" applyFont="1" applyFill="1" applyBorder="1" applyAlignment="1">
      <alignment horizontal="center" vertical="center"/>
    </xf>
    <xf numFmtId="190" fontId="11" fillId="5" borderId="84" xfId="0" applyNumberFormat="1" applyFont="1" applyFill="1" applyBorder="1" applyAlignment="1">
      <alignment horizontal="center" vertical="center"/>
    </xf>
    <xf numFmtId="190" fontId="11" fillId="5" borderId="14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76" fontId="11" fillId="5" borderId="113" xfId="1" applyNumberFormat="1" applyFont="1" applyFill="1" applyBorder="1" applyAlignment="1">
      <alignment horizontal="right" vertical="center"/>
    </xf>
    <xf numFmtId="176" fontId="11" fillId="5" borderId="84" xfId="1" applyNumberFormat="1" applyFont="1" applyFill="1" applyBorder="1" applyAlignment="1">
      <alignment horizontal="right" vertical="center"/>
    </xf>
    <xf numFmtId="176" fontId="11" fillId="0" borderId="11" xfId="1" applyNumberFormat="1" applyFont="1" applyFill="1" applyBorder="1" applyAlignment="1">
      <alignment horizontal="right" vertical="center"/>
    </xf>
    <xf numFmtId="182" fontId="11" fillId="0" borderId="7" xfId="0" applyNumberFormat="1" applyFont="1" applyBorder="1" applyAlignment="1">
      <alignment horizontal="center" vertical="center"/>
    </xf>
    <xf numFmtId="182" fontId="11" fillId="0" borderId="9" xfId="0" applyNumberFormat="1" applyFont="1" applyBorder="1" applyAlignment="1">
      <alignment horizontal="center" vertical="center"/>
    </xf>
    <xf numFmtId="182" fontId="11" fillId="0" borderId="6" xfId="0" applyNumberFormat="1" applyFont="1" applyBorder="1" applyAlignment="1">
      <alignment horizontal="center" vertical="center"/>
    </xf>
    <xf numFmtId="182" fontId="11" fillId="0" borderId="16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38" fontId="11" fillId="5" borderId="3" xfId="1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 textRotation="255" wrapText="1"/>
    </xf>
    <xf numFmtId="183" fontId="11" fillId="5" borderId="46" xfId="1" applyNumberFormat="1" applyFont="1" applyFill="1" applyBorder="1" applyAlignment="1">
      <alignment horizontal="right" vertical="center"/>
    </xf>
    <xf numFmtId="183" fontId="11" fillId="5" borderId="9" xfId="1" applyNumberFormat="1" applyFont="1" applyFill="1" applyBorder="1" applyAlignment="1">
      <alignment horizontal="right" vertical="center"/>
    </xf>
    <xf numFmtId="176" fontId="11" fillId="5" borderId="7" xfId="1" applyNumberFormat="1" applyFont="1" applyFill="1" applyBorder="1" applyAlignment="1">
      <alignment horizontal="right" vertical="center"/>
    </xf>
    <xf numFmtId="176" fontId="11" fillId="5" borderId="6" xfId="1" applyNumberFormat="1" applyFont="1" applyFill="1" applyBorder="1" applyAlignment="1">
      <alignment horizontal="right" vertical="center"/>
    </xf>
    <xf numFmtId="183" fontId="11" fillId="0" borderId="3" xfId="1" applyNumberFormat="1" applyFont="1" applyFill="1" applyBorder="1" applyAlignment="1">
      <alignment horizontal="right" vertical="center"/>
    </xf>
    <xf numFmtId="190" fontId="11" fillId="5" borderId="16" xfId="1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textRotation="255" wrapText="1"/>
    </xf>
    <xf numFmtId="0" fontId="0" fillId="0" borderId="94" xfId="0" applyBorder="1" applyAlignment="1">
      <alignment horizontal="center" vertical="center" textRotation="255" wrapText="1"/>
    </xf>
    <xf numFmtId="0" fontId="0" fillId="0" borderId="82" xfId="0" applyBorder="1" applyAlignment="1">
      <alignment horizontal="center" vertical="center" textRotation="255" wrapText="1"/>
    </xf>
    <xf numFmtId="185" fontId="11" fillId="5" borderId="46" xfId="0" applyNumberFormat="1" applyFont="1" applyFill="1" applyBorder="1" applyAlignment="1">
      <alignment horizontal="right" vertical="center"/>
    </xf>
    <xf numFmtId="185" fontId="11" fillId="5" borderId="9" xfId="0" applyNumberFormat="1" applyFont="1" applyFill="1" applyBorder="1" applyAlignment="1">
      <alignment horizontal="right" vertical="center"/>
    </xf>
    <xf numFmtId="185" fontId="11" fillId="0" borderId="7" xfId="0" applyNumberFormat="1" applyFont="1" applyBorder="1" applyAlignment="1">
      <alignment horizontal="right" vertical="center"/>
    </xf>
    <xf numFmtId="185" fontId="11" fillId="0" borderId="9" xfId="0" applyNumberFormat="1" applyFont="1" applyBorder="1" applyAlignment="1">
      <alignment horizontal="right" vertical="center"/>
    </xf>
    <xf numFmtId="185" fontId="11" fillId="0" borderId="6" xfId="0" applyNumberFormat="1" applyFont="1" applyBorder="1" applyAlignment="1">
      <alignment horizontal="right" vertical="center"/>
    </xf>
    <xf numFmtId="185" fontId="11" fillId="5" borderId="7" xfId="0" applyNumberFormat="1" applyFont="1" applyFill="1" applyBorder="1" applyAlignment="1">
      <alignment horizontal="right" vertical="center"/>
    </xf>
    <xf numFmtId="185" fontId="11" fillId="5" borderId="6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185" fontId="11" fillId="0" borderId="7" xfId="1" applyNumberFormat="1" applyFont="1" applyFill="1" applyBorder="1" applyAlignment="1">
      <alignment horizontal="right" vertical="center"/>
    </xf>
    <xf numFmtId="185" fontId="11" fillId="0" borderId="9" xfId="1" applyNumberFormat="1" applyFont="1" applyFill="1" applyBorder="1" applyAlignment="1">
      <alignment horizontal="right" vertical="center"/>
    </xf>
    <xf numFmtId="185" fontId="11" fillId="0" borderId="6" xfId="1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 textRotation="255" wrapText="1"/>
    </xf>
    <xf numFmtId="0" fontId="12" fillId="0" borderId="3" xfId="0" applyFont="1" applyBorder="1" applyAlignment="1">
      <alignment horizontal="center" vertical="center"/>
    </xf>
    <xf numFmtId="190" fontId="11" fillId="0" borderId="7" xfId="0" applyNumberFormat="1" applyFont="1" applyBorder="1" applyAlignment="1">
      <alignment horizontal="center" vertical="center"/>
    </xf>
    <xf numFmtId="190" fontId="11" fillId="0" borderId="9" xfId="0" applyNumberFormat="1" applyFont="1" applyBorder="1" applyAlignment="1">
      <alignment horizontal="center" vertical="center"/>
    </xf>
    <xf numFmtId="190" fontId="11" fillId="0" borderId="6" xfId="0" applyNumberFormat="1" applyFont="1" applyBorder="1" applyAlignment="1">
      <alignment horizontal="center" vertical="center"/>
    </xf>
    <xf numFmtId="190" fontId="11" fillId="0" borderId="16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9" fillId="0" borderId="0" xfId="0" applyFont="1" applyAlignment="1">
      <alignment horizontal="center" vertical="top"/>
    </xf>
    <xf numFmtId="0" fontId="51" fillId="0" borderId="7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107" xfId="0" applyBorder="1" applyAlignment="1">
      <alignment horizontal="center" vertical="center" wrapText="1"/>
    </xf>
    <xf numFmtId="0" fontId="0" fillId="0" borderId="106" xfId="0" applyBorder="1" applyAlignment="1">
      <alignment horizontal="center" vertical="center" wrapText="1"/>
    </xf>
    <xf numFmtId="0" fontId="0" fillId="0" borderId="108" xfId="0" applyBorder="1" applyAlignment="1">
      <alignment horizontal="center" vertical="center" textRotation="255" wrapText="1"/>
    </xf>
    <xf numFmtId="190" fontId="11" fillId="5" borderId="129" xfId="0" applyNumberFormat="1" applyFont="1" applyFill="1" applyBorder="1" applyAlignment="1">
      <alignment horizontal="center" vertical="center"/>
    </xf>
    <xf numFmtId="190" fontId="11" fillId="5" borderId="130" xfId="0" applyNumberFormat="1" applyFont="1" applyFill="1" applyBorder="1" applyAlignment="1">
      <alignment horizontal="center" vertical="center"/>
    </xf>
    <xf numFmtId="190" fontId="11" fillId="5" borderId="95" xfId="0" applyNumberFormat="1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85" fontId="11" fillId="5" borderId="135" xfId="0" applyNumberFormat="1" applyFont="1" applyFill="1" applyBorder="1" applyAlignment="1">
      <alignment horizontal="right" vertical="center"/>
    </xf>
    <xf numFmtId="185" fontId="11" fillId="5" borderId="130" xfId="0" applyNumberFormat="1" applyFont="1" applyFill="1" applyBorder="1" applyAlignment="1">
      <alignment horizontal="right" vertical="center"/>
    </xf>
    <xf numFmtId="185" fontId="11" fillId="5" borderId="95" xfId="0" applyNumberFormat="1" applyFont="1" applyFill="1" applyBorder="1" applyAlignment="1">
      <alignment horizontal="right" vertical="center"/>
    </xf>
    <xf numFmtId="185" fontId="11" fillId="5" borderId="129" xfId="0" applyNumberFormat="1" applyFont="1" applyFill="1" applyBorder="1" applyAlignment="1">
      <alignment horizontal="right" vertical="center"/>
    </xf>
    <xf numFmtId="190" fontId="11" fillId="5" borderId="20" xfId="0" applyNumberFormat="1" applyFont="1" applyFill="1" applyBorder="1" applyAlignment="1">
      <alignment horizontal="center" vertical="center"/>
    </xf>
    <xf numFmtId="176" fontId="11" fillId="5" borderId="129" xfId="1" applyNumberFormat="1" applyFont="1" applyFill="1" applyBorder="1" applyAlignment="1">
      <alignment horizontal="right" vertical="center"/>
    </xf>
    <xf numFmtId="176" fontId="11" fillId="5" borderId="130" xfId="1" applyNumberFormat="1" applyFont="1" applyFill="1" applyBorder="1" applyAlignment="1">
      <alignment horizontal="right" vertical="center"/>
    </xf>
    <xf numFmtId="176" fontId="11" fillId="5" borderId="95" xfId="1" applyNumberFormat="1" applyFont="1" applyFill="1" applyBorder="1" applyAlignment="1">
      <alignment horizontal="right" vertical="center"/>
    </xf>
    <xf numFmtId="0" fontId="0" fillId="0" borderId="30" xfId="0" applyBorder="1" applyAlignment="1">
      <alignment horizontal="center" vertical="center" textRotation="255" wrapText="1"/>
    </xf>
    <xf numFmtId="0" fontId="0" fillId="0" borderId="32" xfId="0" applyBorder="1" applyAlignment="1">
      <alignment horizontal="center" vertical="center" textRotation="255" wrapText="1"/>
    </xf>
    <xf numFmtId="0" fontId="0" fillId="0" borderId="93" xfId="0" applyBorder="1" applyAlignment="1">
      <alignment horizontal="center" vertical="center" textRotation="255" wrapText="1"/>
    </xf>
    <xf numFmtId="0" fontId="0" fillId="0" borderId="14" xfId="0" applyBorder="1" applyAlignment="1">
      <alignment horizontal="center" vertical="center" textRotation="255" wrapText="1"/>
    </xf>
    <xf numFmtId="0" fontId="10" fillId="0" borderId="108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83" fontId="0" fillId="4" borderId="94" xfId="0" applyNumberFormat="1" applyFill="1" applyBorder="1" applyAlignment="1">
      <alignment horizontal="center" vertical="top" textRotation="255"/>
    </xf>
    <xf numFmtId="183" fontId="0" fillId="4" borderId="82" xfId="0" applyNumberFormat="1" applyFill="1" applyBorder="1" applyAlignment="1">
      <alignment horizontal="center" vertical="top" textRotation="255"/>
    </xf>
    <xf numFmtId="0" fontId="0" fillId="4" borderId="3" xfId="0" applyFill="1" applyBorder="1" applyAlignment="1">
      <alignment horizontal="center" vertical="center" textRotation="255" wrapText="1"/>
    </xf>
    <xf numFmtId="0" fontId="0" fillId="4" borderId="11" xfId="0" applyFill="1" applyBorder="1" applyAlignment="1">
      <alignment horizontal="center" vertical="center" textRotation="255" wrapText="1"/>
    </xf>
    <xf numFmtId="0" fontId="0" fillId="4" borderId="16" xfId="0" applyFill="1" applyBorder="1" applyAlignment="1">
      <alignment horizontal="center" vertical="center" textRotation="255" wrapText="1"/>
    </xf>
    <xf numFmtId="0" fontId="0" fillId="4" borderId="14" xfId="0" applyFill="1" applyBorder="1" applyAlignment="1">
      <alignment horizontal="center" vertical="center" textRotation="255" wrapText="1"/>
    </xf>
    <xf numFmtId="0" fontId="0" fillId="4" borderId="15" xfId="0" applyFill="1" applyBorder="1" applyAlignment="1">
      <alignment horizontal="center" vertical="center" textRotation="255" wrapText="1"/>
    </xf>
    <xf numFmtId="0" fontId="0" fillId="4" borderId="12" xfId="0" applyFill="1" applyBorder="1" applyAlignment="1">
      <alignment horizontal="center" vertical="center" textRotation="255" wrapText="1"/>
    </xf>
    <xf numFmtId="183" fontId="0" fillId="4" borderId="136" xfId="0" applyNumberFormat="1" applyFill="1" applyBorder="1" applyAlignment="1">
      <alignment horizontal="center" textRotation="255"/>
    </xf>
    <xf numFmtId="183" fontId="0" fillId="4" borderId="94" xfId="0" applyNumberFormat="1" applyFill="1" applyBorder="1" applyAlignment="1">
      <alignment horizontal="center" textRotation="255"/>
    </xf>
    <xf numFmtId="0" fontId="0" fillId="4" borderId="4" xfId="0" applyFill="1" applyBorder="1" applyAlignment="1">
      <alignment horizontal="center" vertical="center" textRotation="255" wrapText="1"/>
    </xf>
    <xf numFmtId="0" fontId="0" fillId="4" borderId="82" xfId="0" applyFill="1" applyBorder="1" applyAlignment="1">
      <alignment horizontal="center" vertical="center" textRotation="255" wrapText="1"/>
    </xf>
    <xf numFmtId="0" fontId="0" fillId="4" borderId="17" xfId="0" applyFill="1" applyBorder="1" applyAlignment="1">
      <alignment horizontal="center" vertical="center" textRotation="255" wrapText="1"/>
    </xf>
    <xf numFmtId="0" fontId="0" fillId="4" borderId="81" xfId="0" applyFill="1" applyBorder="1" applyAlignment="1">
      <alignment horizontal="center" vertical="center" textRotation="255" wrapText="1"/>
    </xf>
    <xf numFmtId="0" fontId="0" fillId="4" borderId="5" xfId="0" applyFill="1" applyBorder="1" applyAlignment="1">
      <alignment horizontal="center" vertical="center" textRotation="255" wrapText="1"/>
    </xf>
    <xf numFmtId="0" fontId="0" fillId="4" borderId="80" xfId="0" applyFill="1" applyBorder="1" applyAlignment="1">
      <alignment horizontal="center" vertical="center" textRotation="255" wrapText="1"/>
    </xf>
    <xf numFmtId="0" fontId="10" fillId="4" borderId="17" xfId="0" applyFont="1" applyFill="1" applyBorder="1" applyAlignment="1">
      <alignment horizontal="center" vertical="center" textRotation="255" wrapText="1"/>
    </xf>
    <xf numFmtId="0" fontId="10" fillId="4" borderId="81" xfId="0" applyFont="1" applyFill="1" applyBorder="1" applyAlignment="1">
      <alignment horizontal="center" vertical="center" textRotation="255" wrapText="1"/>
    </xf>
    <xf numFmtId="0" fontId="0" fillId="4" borderId="8" xfId="0" applyFill="1" applyBorder="1" applyAlignment="1">
      <alignment horizontal="center" vertical="center" textRotation="255" wrapText="1"/>
    </xf>
    <xf numFmtId="0" fontId="0" fillId="4" borderId="79" xfId="0" applyFill="1" applyBorder="1" applyAlignment="1">
      <alignment horizontal="center" vertical="center" textRotation="255" wrapText="1"/>
    </xf>
    <xf numFmtId="0" fontId="10" fillId="4" borderId="100" xfId="0" applyFont="1" applyFill="1" applyBorder="1" applyAlignment="1">
      <alignment horizontal="center" vertical="center"/>
    </xf>
    <xf numFmtId="0" fontId="10" fillId="4" borderId="97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63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1" fillId="4" borderId="100" xfId="0" applyFont="1" applyFill="1" applyBorder="1" applyAlignment="1">
      <alignment horizontal="center" vertical="center" wrapText="1"/>
    </xf>
    <xf numFmtId="0" fontId="11" fillId="4" borderId="96" xfId="0" applyFont="1" applyFill="1" applyBorder="1" applyAlignment="1">
      <alignment horizontal="center" vertical="center" wrapText="1"/>
    </xf>
    <xf numFmtId="0" fontId="11" fillId="4" borderId="97" xfId="0" applyFont="1" applyFill="1" applyBorder="1" applyAlignment="1">
      <alignment horizontal="center" vertical="center" wrapText="1"/>
    </xf>
    <xf numFmtId="0" fontId="0" fillId="4" borderId="46" xfId="0" applyFill="1" applyBorder="1" applyAlignment="1">
      <alignment horizontal="center" vertical="center" textRotation="255" wrapText="1"/>
    </xf>
    <xf numFmtId="0" fontId="0" fillId="4" borderId="63" xfId="0" applyFill="1" applyBorder="1" applyAlignment="1">
      <alignment horizontal="center" vertical="center" textRotation="255" wrapText="1"/>
    </xf>
    <xf numFmtId="0" fontId="11" fillId="4" borderId="135" xfId="0" applyFont="1" applyFill="1" applyBorder="1" applyAlignment="1">
      <alignment horizontal="center" vertical="center" wrapText="1"/>
    </xf>
    <xf numFmtId="0" fontId="11" fillId="4" borderId="130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0" fillId="4" borderId="111" xfId="0" applyFill="1" applyBorder="1" applyAlignment="1">
      <alignment horizontal="center" vertical="center" textRotation="255" wrapText="1"/>
    </xf>
    <xf numFmtId="0" fontId="0" fillId="4" borderId="85" xfId="0" applyFill="1" applyBorder="1" applyAlignment="1">
      <alignment horizontal="center" vertical="center" textRotation="255" wrapText="1"/>
    </xf>
    <xf numFmtId="0" fontId="11" fillId="4" borderId="130" xfId="0" applyFont="1" applyFill="1" applyBorder="1" applyAlignment="1">
      <alignment horizontal="center" vertical="center" textRotation="255" wrapText="1"/>
    </xf>
    <xf numFmtId="0" fontId="11" fillId="4" borderId="9" xfId="0" applyFont="1" applyFill="1" applyBorder="1" applyAlignment="1">
      <alignment horizontal="center" vertical="center" textRotation="255" wrapText="1"/>
    </xf>
    <xf numFmtId="0" fontId="11" fillId="4" borderId="84" xfId="0" applyFont="1" applyFill="1" applyBorder="1" applyAlignment="1">
      <alignment horizontal="center" vertical="center" textRotation="255" wrapText="1"/>
    </xf>
    <xf numFmtId="0" fontId="11" fillId="4" borderId="95" xfId="0" applyFont="1" applyFill="1" applyBorder="1" applyAlignment="1">
      <alignment horizontal="center" vertical="center" wrapText="1"/>
    </xf>
    <xf numFmtId="0" fontId="11" fillId="4" borderId="129" xfId="0" applyFont="1" applyFill="1" applyBorder="1" applyAlignment="1">
      <alignment horizontal="center" vertical="center" wrapText="1"/>
    </xf>
    <xf numFmtId="183" fontId="10" fillId="0" borderId="73" xfId="0" applyNumberFormat="1" applyFont="1" applyBorder="1" applyAlignment="1">
      <alignment horizontal="center" vertical="center"/>
    </xf>
    <xf numFmtId="183" fontId="10" fillId="0" borderId="26" xfId="0" applyNumberFormat="1" applyFont="1" applyBorder="1" applyAlignment="1">
      <alignment horizontal="center" vertical="center"/>
    </xf>
    <xf numFmtId="183" fontId="10" fillId="0" borderId="0" xfId="0" applyNumberFormat="1" applyFont="1" applyAlignment="1">
      <alignment horizontal="left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79" xfId="0" applyFill="1" applyBorder="1" applyAlignment="1">
      <alignment horizontal="center" vertical="center" wrapText="1"/>
    </xf>
    <xf numFmtId="0" fontId="0" fillId="0" borderId="130" xfId="0" applyBorder="1" applyAlignment="1">
      <alignment horizontal="center" vertical="center" wrapText="1"/>
    </xf>
    <xf numFmtId="0" fontId="0" fillId="0" borderId="13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 textRotation="255" wrapText="1"/>
    </xf>
    <xf numFmtId="0" fontId="0" fillId="0" borderId="129" xfId="0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/>
    </xf>
    <xf numFmtId="0" fontId="24" fillId="0" borderId="68" xfId="0" applyFont="1" applyBorder="1" applyAlignment="1">
      <alignment horizontal="center" vertical="center"/>
    </xf>
    <xf numFmtId="0" fontId="18" fillId="0" borderId="140" xfId="0" applyFont="1" applyBorder="1" applyAlignment="1">
      <alignment horizontal="center" vertical="center" wrapText="1"/>
    </xf>
    <xf numFmtId="0" fontId="18" fillId="0" borderId="101" xfId="0" applyFont="1" applyBorder="1" applyAlignment="1">
      <alignment horizontal="center" vertical="center"/>
    </xf>
    <xf numFmtId="0" fontId="18" fillId="0" borderId="102" xfId="0" applyFont="1" applyBorder="1" applyAlignment="1">
      <alignment horizontal="center" vertical="center"/>
    </xf>
    <xf numFmtId="0" fontId="24" fillId="0" borderId="136" xfId="0" applyFont="1" applyBorder="1" applyAlignment="1">
      <alignment horizontal="center" vertical="center" textRotation="255"/>
    </xf>
    <xf numFmtId="0" fontId="24" fillId="0" borderId="94" xfId="0" applyFont="1" applyBorder="1" applyAlignment="1">
      <alignment horizontal="center" vertical="center" textRotation="255"/>
    </xf>
    <xf numFmtId="0" fontId="24" fillId="0" borderId="133" xfId="0" applyFont="1" applyBorder="1" applyAlignment="1">
      <alignment horizontal="center" vertical="center" textRotation="255"/>
    </xf>
    <xf numFmtId="0" fontId="24" fillId="0" borderId="12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9" xfId="0" applyFont="1" applyBorder="1" applyAlignment="1">
      <alignment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10" xfId="0" applyFont="1" applyBorder="1" applyAlignment="1">
      <alignment vertical="center"/>
    </xf>
    <xf numFmtId="0" fontId="24" fillId="0" borderId="132" xfId="0" applyFont="1" applyBorder="1" applyAlignment="1">
      <alignment horizontal="center" vertical="center"/>
    </xf>
    <xf numFmtId="0" fontId="24" fillId="0" borderId="141" xfId="0" applyFont="1" applyBorder="1" applyAlignment="1">
      <alignment vertical="center"/>
    </xf>
    <xf numFmtId="0" fontId="24" fillId="0" borderId="3" xfId="0" applyFont="1" applyBorder="1" applyAlignment="1">
      <alignment horizontal="center" vertical="center"/>
    </xf>
    <xf numFmtId="0" fontId="24" fillId="0" borderId="7" xfId="0" applyFont="1" applyBorder="1" applyAlignment="1">
      <alignment vertical="center"/>
    </xf>
    <xf numFmtId="0" fontId="18" fillId="0" borderId="3" xfId="0" applyFont="1" applyBorder="1" applyAlignment="1">
      <alignment horizontal="center" vertical="center" textRotation="255"/>
    </xf>
    <xf numFmtId="0" fontId="18" fillId="0" borderId="11" xfId="0" applyFont="1" applyBorder="1" applyAlignment="1">
      <alignment horizontal="center" vertical="center" textRotation="255"/>
    </xf>
    <xf numFmtId="0" fontId="24" fillId="0" borderId="100" xfId="0" applyFont="1" applyBorder="1" applyAlignment="1">
      <alignment horizontal="center" vertical="center"/>
    </xf>
    <xf numFmtId="0" fontId="24" fillId="0" borderId="130" xfId="0" applyFont="1" applyBorder="1" applyAlignment="1">
      <alignment horizontal="center" vertical="center"/>
    </xf>
    <xf numFmtId="0" fontId="24" fillId="0" borderId="97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4" fillId="0" borderId="84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18" fillId="0" borderId="100" xfId="0" applyFont="1" applyBorder="1" applyAlignment="1">
      <alignment horizontal="center" vertical="center"/>
    </xf>
    <xf numFmtId="0" fontId="18" fillId="0" borderId="96" xfId="0" applyFont="1" applyBorder="1" applyAlignment="1">
      <alignment horizontal="center" vertical="center"/>
    </xf>
    <xf numFmtId="0" fontId="18" fillId="0" borderId="129" xfId="0" applyFont="1" applyBorder="1" applyAlignment="1">
      <alignment horizontal="center" vertical="center"/>
    </xf>
    <xf numFmtId="0" fontId="18" fillId="0" borderId="97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textRotation="255"/>
    </xf>
    <xf numFmtId="0" fontId="18" fillId="0" borderId="12" xfId="0" applyFont="1" applyBorder="1" applyAlignment="1">
      <alignment horizontal="center" vertical="center" textRotation="255"/>
    </xf>
    <xf numFmtId="0" fontId="40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textRotation="255"/>
    </xf>
    <xf numFmtId="0" fontId="18" fillId="0" borderId="63" xfId="0" applyFont="1" applyBorder="1" applyAlignment="1">
      <alignment horizontal="center" vertical="center" textRotation="255"/>
    </xf>
    <xf numFmtId="0" fontId="18" fillId="0" borderId="3" xfId="0" applyFont="1" applyBorder="1" applyAlignment="1">
      <alignment horizontal="center" vertical="center" textRotation="255" wrapText="1"/>
    </xf>
    <xf numFmtId="0" fontId="18" fillId="0" borderId="11" xfId="0" applyFont="1" applyBorder="1" applyAlignment="1">
      <alignment horizontal="center" vertical="center" textRotation="255" wrapText="1"/>
    </xf>
    <xf numFmtId="0" fontId="18" fillId="0" borderId="46" xfId="0" applyFont="1" applyBorder="1" applyAlignment="1">
      <alignment horizontal="center" vertical="center" textRotation="255"/>
    </xf>
    <xf numFmtId="0" fontId="18" fillId="0" borderId="113" xfId="0" applyFont="1" applyBorder="1" applyAlignment="1">
      <alignment horizontal="center" vertical="center" textRotation="255"/>
    </xf>
    <xf numFmtId="0" fontId="0" fillId="0" borderId="7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7" xfId="0" applyBorder="1" applyAlignment="1">
      <alignment horizontal="distributed" vertical="distributed"/>
    </xf>
    <xf numFmtId="0" fontId="0" fillId="0" borderId="22" xfId="0" applyBorder="1" applyAlignment="1">
      <alignment horizontal="distributed" vertical="distributed"/>
    </xf>
    <xf numFmtId="0" fontId="23" fillId="0" borderId="0" xfId="0" applyFont="1" applyAlignment="1">
      <alignment horizontal="center" vertical="center"/>
    </xf>
    <xf numFmtId="0" fontId="11" fillId="0" borderId="77" xfId="0" applyFont="1" applyBorder="1" applyAlignment="1">
      <alignment horizontal="center" vertical="distributed"/>
    </xf>
    <xf numFmtId="0" fontId="11" fillId="0" borderId="28" xfId="0" applyFont="1" applyBorder="1" applyAlignment="1">
      <alignment horizontal="center" vertical="distributed"/>
    </xf>
    <xf numFmtId="0" fontId="11" fillId="0" borderId="22" xfId="0" applyFont="1" applyBorder="1" applyAlignment="1">
      <alignment horizontal="center" vertical="distributed"/>
    </xf>
    <xf numFmtId="0" fontId="0" fillId="0" borderId="10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0" xfId="0" applyBorder="1" applyAlignment="1">
      <alignment horizontal="distributed" vertical="distributed"/>
    </xf>
    <xf numFmtId="0" fontId="0" fillId="0" borderId="97" xfId="0" applyBorder="1" applyAlignment="1">
      <alignment horizontal="distributed" vertical="distributed"/>
    </xf>
    <xf numFmtId="0" fontId="0" fillId="0" borderId="2" xfId="0" applyBorder="1" applyAlignment="1">
      <alignment horizontal="distributed" vertical="distributed"/>
    </xf>
    <xf numFmtId="0" fontId="0" fillId="0" borderId="15" xfId="0" applyBorder="1" applyAlignment="1">
      <alignment horizontal="distributed" vertical="distributed"/>
    </xf>
    <xf numFmtId="0" fontId="0" fillId="0" borderId="63" xfId="0" applyBorder="1" applyAlignment="1">
      <alignment horizontal="distributed" vertical="distributed"/>
    </xf>
    <xf numFmtId="0" fontId="0" fillId="0" borderId="12" xfId="0" applyBorder="1" applyAlignment="1">
      <alignment horizontal="distributed" vertical="distributed"/>
    </xf>
    <xf numFmtId="0" fontId="0" fillId="0" borderId="63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83" fontId="10" fillId="4" borderId="64" xfId="0" applyNumberFormat="1" applyFont="1" applyFill="1" applyBorder="1" applyAlignment="1">
      <alignment horizontal="center" vertical="center"/>
    </xf>
    <xf numFmtId="183" fontId="10" fillId="4" borderId="66" xfId="0" applyNumberFormat="1" applyFont="1" applyFill="1" applyBorder="1" applyAlignment="1">
      <alignment horizontal="center" vertical="center"/>
    </xf>
    <xf numFmtId="183" fontId="0" fillId="4" borderId="77" xfId="0" applyNumberFormat="1" applyFill="1" applyBorder="1" applyAlignment="1">
      <alignment horizontal="center" vertical="center"/>
    </xf>
    <xf numFmtId="183" fontId="0" fillId="4" borderId="22" xfId="0" applyNumberFormat="1" applyFill="1" applyBorder="1" applyAlignment="1">
      <alignment horizontal="center" vertical="center"/>
    </xf>
    <xf numFmtId="0" fontId="31" fillId="0" borderId="134" xfId="0" applyFont="1" applyBorder="1" applyAlignment="1">
      <alignment horizontal="center" vertical="center"/>
    </xf>
    <xf numFmtId="0" fontId="31" fillId="0" borderId="119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31" fillId="0" borderId="143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31" fillId="0" borderId="85" xfId="0" applyFont="1" applyBorder="1" applyAlignment="1">
      <alignment horizontal="center" vertical="center"/>
    </xf>
    <xf numFmtId="0" fontId="43" fillId="0" borderId="135" xfId="0" applyFont="1" applyBorder="1" applyAlignment="1">
      <alignment horizontal="center" vertical="center" wrapText="1"/>
    </xf>
    <xf numFmtId="0" fontId="43" fillId="0" borderId="130" xfId="0" applyFont="1" applyBorder="1" applyAlignment="1">
      <alignment horizontal="center" vertical="center" wrapText="1"/>
    </xf>
    <xf numFmtId="0" fontId="43" fillId="0" borderId="20" xfId="0" applyFont="1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textRotation="255" wrapText="1"/>
    </xf>
    <xf numFmtId="0" fontId="0" fillId="0" borderId="3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143" xfId="0" applyBorder="1" applyAlignment="1">
      <alignment horizontal="center" vertical="center" wrapText="1"/>
    </xf>
    <xf numFmtId="0" fontId="0" fillId="0" borderId="144" xfId="0" applyBorder="1" applyAlignment="1">
      <alignment horizontal="center" vertical="center" wrapText="1"/>
    </xf>
    <xf numFmtId="0" fontId="0" fillId="0" borderId="145" xfId="0" applyBorder="1" applyAlignment="1">
      <alignment horizontal="center" vertical="center" wrapText="1"/>
    </xf>
    <xf numFmtId="0" fontId="0" fillId="0" borderId="146" xfId="0" applyBorder="1" applyAlignment="1">
      <alignment horizontal="center" vertical="center" wrapText="1"/>
    </xf>
    <xf numFmtId="0" fontId="0" fillId="0" borderId="147" xfId="0" applyBorder="1" applyAlignment="1">
      <alignment horizontal="center" vertical="center" wrapText="1"/>
    </xf>
    <xf numFmtId="183" fontId="10" fillId="4" borderId="67" xfId="0" applyNumberFormat="1" applyFont="1" applyFill="1" applyBorder="1" applyAlignment="1">
      <alignment horizontal="center" vertical="center"/>
    </xf>
    <xf numFmtId="0" fontId="0" fillId="0" borderId="142" xfId="0" applyBorder="1" applyAlignment="1">
      <alignment horizontal="center" vertical="center" textRotation="255" wrapText="1"/>
    </xf>
    <xf numFmtId="0" fontId="0" fillId="0" borderId="39" xfId="0" applyBorder="1" applyAlignment="1">
      <alignment horizontal="center" vertical="center" textRotation="255" wrapText="1"/>
    </xf>
    <xf numFmtId="0" fontId="0" fillId="0" borderId="136" xfId="0" applyBorder="1" applyAlignment="1">
      <alignment horizontal="center" vertical="center" textRotation="255" wrapText="1"/>
    </xf>
    <xf numFmtId="0" fontId="11" fillId="0" borderId="42" xfId="0" applyFont="1" applyBorder="1" applyAlignment="1">
      <alignment horizontal="left" vertical="center"/>
    </xf>
    <xf numFmtId="0" fontId="11" fillId="0" borderId="78" xfId="0" applyFont="1" applyBorder="1" applyAlignment="1">
      <alignment horizontal="left" vertical="center"/>
    </xf>
    <xf numFmtId="0" fontId="11" fillId="0" borderId="134" xfId="0" applyFont="1" applyBorder="1" applyAlignment="1">
      <alignment horizontal="left" vertical="center"/>
    </xf>
    <xf numFmtId="0" fontId="11" fillId="0" borderId="76" xfId="0" applyFont="1" applyBorder="1" applyAlignment="1">
      <alignment horizontal="left" vertical="center"/>
    </xf>
    <xf numFmtId="0" fontId="11" fillId="0" borderId="119" xfId="0" applyFont="1" applyBorder="1" applyAlignment="1">
      <alignment horizontal="left" vertical="center"/>
    </xf>
    <xf numFmtId="0" fontId="11" fillId="0" borderId="123" xfId="0" applyFont="1" applyBorder="1" applyAlignment="1">
      <alignment horizontal="left" vertical="center"/>
    </xf>
    <xf numFmtId="0" fontId="11" fillId="0" borderId="106" xfId="0" applyFont="1" applyBorder="1" applyAlignment="1">
      <alignment horizontal="left" vertical="center"/>
    </xf>
    <xf numFmtId="0" fontId="11" fillId="0" borderId="109" xfId="0" applyFont="1" applyBorder="1" applyAlignment="1">
      <alignment horizontal="left" vertical="center"/>
    </xf>
    <xf numFmtId="0" fontId="11" fillId="0" borderId="134" xfId="0" applyFont="1" applyBorder="1" applyAlignment="1">
      <alignment horizontal="right" vertical="center"/>
    </xf>
    <xf numFmtId="0" fontId="11" fillId="0" borderId="76" xfId="0" applyFont="1" applyBorder="1" applyAlignment="1">
      <alignment horizontal="right" vertical="center"/>
    </xf>
    <xf numFmtId="0" fontId="11" fillId="0" borderId="119" xfId="0" applyFont="1" applyBorder="1" applyAlignment="1">
      <alignment horizontal="right" vertical="center"/>
    </xf>
    <xf numFmtId="0" fontId="11" fillId="0" borderId="77" xfId="0" applyFont="1" applyBorder="1" applyAlignment="1">
      <alignment horizontal="right" vertical="center"/>
    </xf>
    <xf numFmtId="0" fontId="11" fillId="0" borderId="28" xfId="0" applyFont="1" applyBorder="1" applyAlignment="1">
      <alignment horizontal="right" vertical="center"/>
    </xf>
    <xf numFmtId="0" fontId="11" fillId="0" borderId="22" xfId="0" applyFont="1" applyBorder="1" applyAlignment="1">
      <alignment horizontal="right" vertical="center"/>
    </xf>
    <xf numFmtId="0" fontId="11" fillId="0" borderId="95" xfId="0" applyFont="1" applyBorder="1" applyAlignment="1">
      <alignment horizontal="right" vertical="center"/>
    </xf>
    <xf numFmtId="0" fontId="11" fillId="0" borderId="96" xfId="0" applyFont="1" applyBorder="1" applyAlignment="1">
      <alignment horizontal="right" vertical="center"/>
    </xf>
    <xf numFmtId="0" fontId="11" fillId="0" borderId="97" xfId="0" applyFont="1" applyBorder="1" applyAlignment="1">
      <alignment horizontal="right" vertical="center"/>
    </xf>
    <xf numFmtId="38" fontId="11" fillId="0" borderId="77" xfId="1" applyFont="1" applyFill="1" applyBorder="1" applyAlignment="1">
      <alignment horizontal="right" vertical="center"/>
    </xf>
    <xf numFmtId="38" fontId="11" fillId="0" borderId="28" xfId="1" applyFont="1" applyFill="1" applyBorder="1" applyAlignment="1">
      <alignment horizontal="right" vertical="center"/>
    </xf>
    <xf numFmtId="38" fontId="11" fillId="0" borderId="22" xfId="1" applyFont="1" applyFill="1" applyBorder="1" applyAlignment="1">
      <alignment horizontal="right" vertical="center"/>
    </xf>
    <xf numFmtId="0" fontId="26" fillId="0" borderId="78" xfId="0" applyFont="1" applyBorder="1" applyAlignment="1">
      <alignment horizontal="left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38" fontId="11" fillId="0" borderId="6" xfId="1" applyFont="1" applyFill="1" applyBorder="1" applyAlignment="1">
      <alignment horizontal="right" vertical="center"/>
    </xf>
    <xf numFmtId="38" fontId="11" fillId="0" borderId="15" xfId="1" applyFont="1" applyFill="1" applyBorder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69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38" fontId="11" fillId="0" borderId="69" xfId="1" applyFont="1" applyFill="1" applyBorder="1" applyAlignment="1">
      <alignment horizontal="right" vertical="center"/>
    </xf>
    <xf numFmtId="38" fontId="11" fillId="0" borderId="11" xfId="1" applyFont="1" applyFill="1" applyBorder="1" applyAlignment="1">
      <alignment horizontal="right" vertical="center"/>
    </xf>
    <xf numFmtId="38" fontId="11" fillId="0" borderId="12" xfId="1" applyFont="1" applyFill="1" applyBorder="1" applyAlignment="1">
      <alignment horizontal="right" vertical="center"/>
    </xf>
    <xf numFmtId="38" fontId="11" fillId="0" borderId="200" xfId="1" applyFont="1" applyFill="1" applyBorder="1" applyAlignment="1">
      <alignment horizontal="right" vertical="center"/>
    </xf>
    <xf numFmtId="38" fontId="11" fillId="0" borderId="201" xfId="1" applyFont="1" applyFill="1" applyBorder="1" applyAlignment="1">
      <alignment horizontal="right" vertical="center"/>
    </xf>
    <xf numFmtId="38" fontId="11" fillId="0" borderId="202" xfId="1" applyFont="1" applyFill="1" applyBorder="1" applyAlignment="1">
      <alignment horizontal="right" vertical="center"/>
    </xf>
    <xf numFmtId="0" fontId="27" fillId="0" borderId="0" xfId="0" applyFont="1" applyFill="1" applyAlignment="1">
      <alignment horizontal="center" vertical="top"/>
    </xf>
    <xf numFmtId="0" fontId="15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0" fillId="0" borderId="78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5" fillId="0" borderId="136" xfId="0" applyFont="1" applyFill="1" applyBorder="1" applyAlignment="1">
      <alignment horizontal="center" vertical="center" wrapText="1"/>
    </xf>
    <xf numFmtId="0" fontId="0" fillId="0" borderId="138" xfId="0" applyFill="1" applyBorder="1" applyAlignment="1">
      <alignment horizontal="center" vertical="center" wrapText="1"/>
    </xf>
    <xf numFmtId="0" fontId="5" fillId="0" borderId="138" xfId="0" applyFont="1" applyFill="1" applyBorder="1" applyAlignment="1">
      <alignment horizontal="center" vertical="center" wrapText="1"/>
    </xf>
    <xf numFmtId="0" fontId="5" fillId="0" borderId="138" xfId="0" applyFont="1" applyFill="1" applyBorder="1" applyAlignment="1">
      <alignment horizontal="center" vertical="center"/>
    </xf>
    <xf numFmtId="0" fontId="0" fillId="0" borderId="139" xfId="0" applyFill="1" applyBorder="1" applyAlignment="1">
      <alignment horizontal="center" vertical="center" wrapText="1"/>
    </xf>
    <xf numFmtId="192" fontId="0" fillId="0" borderId="3" xfId="0" applyNumberFormat="1" applyFill="1" applyBorder="1" applyAlignment="1">
      <alignment vertical="center"/>
    </xf>
    <xf numFmtId="196" fontId="0" fillId="0" borderId="3" xfId="0" applyNumberFormat="1" applyFill="1" applyBorder="1" applyAlignment="1">
      <alignment horizontal="center" vertical="center"/>
    </xf>
    <xf numFmtId="20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38" fontId="0" fillId="0" borderId="3" xfId="1" applyFont="1" applyFill="1" applyBorder="1" applyAlignment="1">
      <alignment vertical="center"/>
    </xf>
    <xf numFmtId="3" fontId="0" fillId="0" borderId="3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0" fillId="0" borderId="3" xfId="0" applyFill="1" applyBorder="1" applyAlignment="1">
      <alignment vertical="center" wrapText="1"/>
    </xf>
    <xf numFmtId="0" fontId="37" fillId="0" borderId="3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vertical="center"/>
    </xf>
    <xf numFmtId="196" fontId="0" fillId="0" borderId="5" xfId="0" applyNumberFormat="1" applyFill="1" applyBorder="1" applyAlignment="1">
      <alignment horizontal="center" vertical="center"/>
    </xf>
    <xf numFmtId="196" fontId="0" fillId="0" borderId="50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vertical="center" shrinkToFit="1"/>
    </xf>
    <xf numFmtId="196" fontId="0" fillId="0" borderId="18" xfId="0" applyNumberForma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 shrinkToFit="1"/>
    </xf>
    <xf numFmtId="0" fontId="27" fillId="0" borderId="0" xfId="0" applyFont="1" applyFill="1" applyAlignment="1">
      <alignment horizontal="right" vertical="center"/>
    </xf>
    <xf numFmtId="0" fontId="27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87" fontId="0" fillId="0" borderId="0" xfId="0" applyNumberFormat="1" applyFill="1" applyAlignment="1">
      <alignment horizontal="center" vertical="center"/>
    </xf>
    <xf numFmtId="188" fontId="0" fillId="0" borderId="0" xfId="0" applyNumberFormat="1" applyFill="1" applyAlignment="1">
      <alignment horizontal="center" vertical="center"/>
    </xf>
    <xf numFmtId="187" fontId="0" fillId="0" borderId="136" xfId="0" applyNumberFormat="1" applyFill="1" applyBorder="1" applyAlignment="1">
      <alignment horizontal="center" vertical="center" textRotation="255" wrapText="1" shrinkToFit="1"/>
    </xf>
    <xf numFmtId="188" fontId="0" fillId="0" borderId="142" xfId="0" applyNumberFormat="1" applyFill="1" applyBorder="1" applyAlignment="1">
      <alignment horizontal="center" vertical="center" wrapText="1"/>
    </xf>
    <xf numFmtId="0" fontId="0" fillId="0" borderId="138" xfId="0" applyFill="1" applyBorder="1" applyAlignment="1">
      <alignment horizontal="center" vertical="center"/>
    </xf>
    <xf numFmtId="0" fontId="0" fillId="0" borderId="138" xfId="0" applyFill="1" applyBorder="1" applyAlignment="1">
      <alignment horizontal="center" vertical="center" wrapText="1"/>
    </xf>
    <xf numFmtId="0" fontId="0" fillId="0" borderId="129" xfId="0" applyFill="1" applyBorder="1" applyAlignment="1">
      <alignment horizontal="center" vertical="center"/>
    </xf>
    <xf numFmtId="0" fontId="0" fillId="0" borderId="130" xfId="0" applyFill="1" applyBorder="1" applyAlignment="1">
      <alignment horizontal="center" vertical="center"/>
    </xf>
    <xf numFmtId="0" fontId="0" fillId="0" borderId="95" xfId="0" applyFill="1" applyBorder="1" applyAlignment="1">
      <alignment horizontal="center" vertical="center"/>
    </xf>
    <xf numFmtId="0" fontId="0" fillId="0" borderId="138" xfId="0" applyFill="1" applyBorder="1" applyAlignment="1">
      <alignment horizontal="center" vertical="center" textRotation="255" wrapText="1"/>
    </xf>
    <xf numFmtId="0" fontId="0" fillId="0" borderId="138" xfId="0" applyFill="1" applyBorder="1" applyAlignment="1">
      <alignment horizontal="center" vertical="center" textRotation="255"/>
    </xf>
    <xf numFmtId="0" fontId="0" fillId="0" borderId="129" xfId="0" applyFill="1" applyBorder="1" applyAlignment="1">
      <alignment horizontal="center" vertical="center" wrapText="1"/>
    </xf>
    <xf numFmtId="0" fontId="0" fillId="0" borderId="95" xfId="0" applyFill="1" applyBorder="1" applyAlignment="1">
      <alignment horizontal="center" vertical="center" wrapText="1"/>
    </xf>
    <xf numFmtId="0" fontId="0" fillId="0" borderId="139" xfId="0" applyFill="1" applyBorder="1" applyAlignment="1">
      <alignment horizontal="center" vertical="center" wrapText="1"/>
    </xf>
    <xf numFmtId="187" fontId="0" fillId="0" borderId="94" xfId="0" applyNumberFormat="1" applyFill="1" applyBorder="1" applyAlignment="1">
      <alignment horizontal="center" vertical="center" textRotation="255" shrinkToFit="1"/>
    </xf>
    <xf numFmtId="188" fontId="0" fillId="0" borderId="37" xfId="0" applyNumberForma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textRotation="255" wrapText="1"/>
    </xf>
    <xf numFmtId="0" fontId="0" fillId="0" borderId="18" xfId="0" applyFill="1" applyBorder="1" applyAlignment="1">
      <alignment horizontal="center" vertical="center" textRotation="255"/>
    </xf>
    <xf numFmtId="0" fontId="0" fillId="0" borderId="19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91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20" fontId="0" fillId="0" borderId="0" xfId="0" applyNumberFormat="1" applyFill="1" applyAlignment="1">
      <alignment vertical="center"/>
    </xf>
    <xf numFmtId="0" fontId="27" fillId="0" borderId="0" xfId="0" applyFont="1" applyFill="1" applyAlignment="1">
      <alignment horizontal="right" vertical="center"/>
    </xf>
    <xf numFmtId="0" fontId="27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0" fontId="10" fillId="0" borderId="100" xfId="0" applyFont="1" applyFill="1" applyBorder="1" applyAlignment="1">
      <alignment horizontal="center" vertical="center"/>
    </xf>
    <xf numFmtId="0" fontId="10" fillId="0" borderId="97" xfId="0" applyFont="1" applyFill="1" applyBorder="1" applyAlignment="1">
      <alignment horizontal="center" vertical="center"/>
    </xf>
    <xf numFmtId="0" fontId="10" fillId="0" borderId="135" xfId="0" applyFont="1" applyFill="1" applyBorder="1" applyAlignment="1">
      <alignment horizontal="center" vertical="center" wrapText="1"/>
    </xf>
    <xf numFmtId="0" fontId="0" fillId="0" borderId="135" xfId="0" applyFill="1" applyBorder="1" applyAlignment="1">
      <alignment horizontal="center" vertical="center" wrapText="1"/>
    </xf>
    <xf numFmtId="0" fontId="0" fillId="0" borderId="130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10" fillId="0" borderId="63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13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top" textRotation="255" wrapText="1"/>
    </xf>
    <xf numFmtId="0" fontId="10" fillId="0" borderId="69" xfId="0" applyFont="1" applyFill="1" applyBorder="1" applyAlignment="1">
      <alignment horizontal="center" vertical="top" textRotation="255" wrapText="1"/>
    </xf>
    <xf numFmtId="0" fontId="10" fillId="0" borderId="11" xfId="0" applyFont="1" applyFill="1" applyBorder="1" applyAlignment="1">
      <alignment horizontal="center" vertical="top" textRotation="255" wrapText="1"/>
    </xf>
    <xf numFmtId="0" fontId="12" fillId="0" borderId="12" xfId="0" applyFont="1" applyFill="1" applyBorder="1" applyAlignment="1">
      <alignment horizontal="center" vertical="top" textRotation="255" wrapText="1"/>
    </xf>
    <xf numFmtId="0" fontId="12" fillId="0" borderId="32" xfId="0" applyFont="1" applyFill="1" applyBorder="1" applyAlignment="1">
      <alignment horizontal="center" vertical="top" textRotation="255" wrapText="1"/>
    </xf>
    <xf numFmtId="0" fontId="12" fillId="0" borderId="69" xfId="0" applyFont="1" applyFill="1" applyBorder="1" applyAlignment="1">
      <alignment horizontal="center" vertical="top" textRotation="255" wrapText="1"/>
    </xf>
    <xf numFmtId="0" fontId="12" fillId="0" borderId="11" xfId="0" applyFont="1" applyFill="1" applyBorder="1" applyAlignment="1">
      <alignment horizontal="center" vertical="top" textRotation="255" wrapText="1"/>
    </xf>
    <xf numFmtId="0" fontId="12" fillId="0" borderId="13" xfId="0" applyFont="1" applyFill="1" applyBorder="1" applyAlignment="1">
      <alignment horizontal="center" vertical="top" textRotation="255" wrapText="1"/>
    </xf>
    <xf numFmtId="0" fontId="12" fillId="0" borderId="69" xfId="0" applyFont="1" applyFill="1" applyBorder="1" applyAlignment="1">
      <alignment horizontal="center" vertical="top" textRotation="255" shrinkToFit="1"/>
    </xf>
    <xf numFmtId="0" fontId="12" fillId="0" borderId="11" xfId="0" applyFont="1" applyFill="1" applyBorder="1" applyAlignment="1">
      <alignment horizontal="center" vertical="top" textRotation="255" shrinkToFit="1"/>
    </xf>
    <xf numFmtId="0" fontId="12" fillId="0" borderId="63" xfId="0" applyFont="1" applyFill="1" applyBorder="1" applyAlignment="1">
      <alignment horizontal="center" vertical="top" textRotation="255" wrapText="1"/>
    </xf>
    <xf numFmtId="0" fontId="12" fillId="0" borderId="84" xfId="0" applyFont="1" applyFill="1" applyBorder="1" applyAlignment="1">
      <alignment horizontal="center" vertical="top" textRotation="255" wrapText="1"/>
    </xf>
    <xf numFmtId="0" fontId="12" fillId="0" borderId="14" xfId="0" applyFont="1" applyFill="1" applyBorder="1" applyAlignment="1">
      <alignment horizontal="center" vertical="top" textRotation="255" wrapText="1"/>
    </xf>
    <xf numFmtId="183" fontId="0" fillId="0" borderId="135" xfId="0" applyNumberFormat="1" applyFill="1" applyBorder="1" applyAlignment="1">
      <alignment vertical="center"/>
    </xf>
    <xf numFmtId="183" fontId="0" fillId="0" borderId="20" xfId="0" applyNumberFormat="1" applyFill="1" applyBorder="1" applyAlignment="1">
      <alignment vertical="center"/>
    </xf>
    <xf numFmtId="0" fontId="0" fillId="0" borderId="101" xfId="0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0" fillId="0" borderId="112" xfId="0" applyFill="1" applyBorder="1" applyAlignment="1">
      <alignment vertical="center"/>
    </xf>
    <xf numFmtId="0" fontId="0" fillId="0" borderId="50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108" xfId="0" applyFill="1" applyBorder="1" applyAlignment="1">
      <alignment vertical="center"/>
    </xf>
    <xf numFmtId="0" fontId="0" fillId="0" borderId="51" xfId="0" applyFill="1" applyBorder="1" applyAlignment="1">
      <alignment vertical="center"/>
    </xf>
    <xf numFmtId="0" fontId="0" fillId="0" borderId="99" xfId="0" applyFill="1" applyBorder="1" applyAlignment="1">
      <alignment vertical="center"/>
    </xf>
    <xf numFmtId="0" fontId="0" fillId="0" borderId="93" xfId="0" applyFill="1" applyBorder="1" applyAlignment="1">
      <alignment vertical="center"/>
    </xf>
    <xf numFmtId="183" fontId="0" fillId="0" borderId="46" xfId="0" applyNumberFormat="1" applyFill="1" applyBorder="1" applyAlignment="1">
      <alignment vertical="center"/>
    </xf>
    <xf numFmtId="183" fontId="0" fillId="0" borderId="16" xfId="0" applyNumberForma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183" fontId="0" fillId="0" borderId="49" xfId="0" applyNumberFormat="1" applyFill="1" applyBorder="1" applyAlignment="1">
      <alignment vertical="center"/>
    </xf>
    <xf numFmtId="183" fontId="0" fillId="0" borderId="111" xfId="0" applyNumberFormat="1" applyFill="1" applyBorder="1" applyAlignment="1">
      <alignment vertical="center"/>
    </xf>
    <xf numFmtId="0" fontId="0" fillId="0" borderId="94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83" xfId="0" applyFill="1" applyBorder="1" applyAlignment="1">
      <alignment vertical="center"/>
    </xf>
    <xf numFmtId="0" fontId="0" fillId="0" borderId="37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35" xfId="0" applyFill="1" applyBorder="1" applyAlignment="1">
      <alignment vertical="center"/>
    </xf>
    <xf numFmtId="0" fontId="0" fillId="0" borderId="143" xfId="0" applyFill="1" applyBorder="1" applyAlignment="1">
      <alignment vertical="center"/>
    </xf>
    <xf numFmtId="183" fontId="0" fillId="0" borderId="148" xfId="0" applyNumberFormat="1" applyFill="1" applyBorder="1" applyAlignment="1">
      <alignment vertical="center"/>
    </xf>
    <xf numFmtId="183" fontId="0" fillId="0" borderId="60" xfId="0" applyNumberFormat="1" applyFill="1" applyBorder="1" applyAlignment="1">
      <alignment vertical="center"/>
    </xf>
    <xf numFmtId="0" fontId="0" fillId="0" borderId="167" xfId="0" applyFill="1" applyBorder="1" applyAlignment="1">
      <alignment vertical="center"/>
    </xf>
    <xf numFmtId="0" fontId="0" fillId="0" borderId="170" xfId="0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0" fontId="0" fillId="0" borderId="60" xfId="0" applyFill="1" applyBorder="1" applyAlignment="1">
      <alignment vertical="center"/>
    </xf>
    <xf numFmtId="0" fontId="0" fillId="0" borderId="120" xfId="0" applyFill="1" applyBorder="1" applyAlignment="1">
      <alignment vertical="center"/>
    </xf>
    <xf numFmtId="0" fontId="0" fillId="0" borderId="148" xfId="0" applyFill="1" applyBorder="1" applyAlignment="1">
      <alignment vertical="center"/>
    </xf>
    <xf numFmtId="181" fontId="12" fillId="0" borderId="64" xfId="0" applyNumberFormat="1" applyFont="1" applyFill="1" applyBorder="1" applyAlignment="1">
      <alignment vertical="center"/>
    </xf>
    <xf numFmtId="181" fontId="12" fillId="0" borderId="66" xfId="0" applyNumberFormat="1" applyFont="1" applyFill="1" applyBorder="1" applyAlignment="1">
      <alignment vertical="center"/>
    </xf>
    <xf numFmtId="181" fontId="12" fillId="0" borderId="75" xfId="0" applyNumberFormat="1" applyFont="1" applyFill="1" applyBorder="1" applyAlignment="1">
      <alignment vertical="center"/>
    </xf>
    <xf numFmtId="181" fontId="12" fillId="0" borderId="65" xfId="0" applyNumberFormat="1" applyFont="1" applyFill="1" applyBorder="1" applyAlignment="1">
      <alignment vertical="center"/>
    </xf>
    <xf numFmtId="183" fontId="0" fillId="0" borderId="77" xfId="0" applyNumberFormat="1" applyFill="1" applyBorder="1" applyAlignment="1">
      <alignment horizontal="center" vertical="center"/>
    </xf>
    <xf numFmtId="183" fontId="0" fillId="0" borderId="22" xfId="0" applyNumberFormat="1" applyFill="1" applyBorder="1" applyAlignment="1">
      <alignment horizontal="center" vertical="center"/>
    </xf>
    <xf numFmtId="0" fontId="38" fillId="0" borderId="34" xfId="0" applyFon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0" fillId="0" borderId="107" xfId="0" applyFill="1" applyBorder="1" applyAlignment="1">
      <alignment vertical="center"/>
    </xf>
    <xf numFmtId="0" fontId="0" fillId="0" borderId="77" xfId="0" applyFill="1" applyBorder="1" applyAlignment="1">
      <alignment vertical="center"/>
    </xf>
    <xf numFmtId="0" fontId="0" fillId="0" borderId="106" xfId="0" applyFill="1" applyBorder="1" applyAlignment="1">
      <alignment vertical="center"/>
    </xf>
    <xf numFmtId="0" fontId="0" fillId="0" borderId="109" xfId="0" applyFill="1" applyBorder="1" applyAlignment="1">
      <alignment vertical="center"/>
    </xf>
    <xf numFmtId="181" fontId="10" fillId="0" borderId="0" xfId="0" applyNumberFormat="1" applyFont="1" applyFill="1" applyAlignment="1">
      <alignment horizontal="center" vertical="center"/>
    </xf>
    <xf numFmtId="179" fontId="0" fillId="0" borderId="136" xfId="0" applyNumberForma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/>
    </xf>
    <xf numFmtId="0" fontId="38" fillId="0" borderId="90" xfId="0" applyFont="1" applyFill="1" applyBorder="1" applyAlignment="1">
      <alignment vertical="center"/>
    </xf>
    <xf numFmtId="0" fontId="38" fillId="0" borderId="30" xfId="0" applyFont="1" applyFill="1" applyBorder="1" applyAlignment="1">
      <alignment vertical="center"/>
    </xf>
    <xf numFmtId="0" fontId="0" fillId="0" borderId="97" xfId="0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0" fillId="0" borderId="112" xfId="0" applyFill="1" applyBorder="1" applyAlignment="1">
      <alignment vertical="center" shrinkToFit="1"/>
    </xf>
    <xf numFmtId="0" fontId="0" fillId="0" borderId="50" xfId="0" applyFill="1" applyBorder="1" applyAlignment="1">
      <alignment vertical="center" shrinkToFit="1"/>
    </xf>
    <xf numFmtId="0" fontId="0" fillId="0" borderId="23" xfId="0" applyFill="1" applyBorder="1" applyAlignment="1">
      <alignment vertical="center" shrinkToFit="1"/>
    </xf>
    <xf numFmtId="0" fontId="0" fillId="0" borderId="108" xfId="0" applyFill="1" applyBorder="1" applyAlignment="1">
      <alignment vertical="center" shrinkToFit="1"/>
    </xf>
    <xf numFmtId="0" fontId="0" fillId="0" borderId="51" xfId="0" applyFill="1" applyBorder="1" applyAlignment="1">
      <alignment vertical="center" shrinkToFit="1"/>
    </xf>
    <xf numFmtId="0" fontId="0" fillId="0" borderId="36" xfId="0" applyFill="1" applyBorder="1" applyAlignment="1">
      <alignment vertical="center" shrinkToFit="1"/>
    </xf>
    <xf numFmtId="0" fontId="0" fillId="0" borderId="36" xfId="0" applyFill="1" applyBorder="1" applyAlignment="1">
      <alignment vertical="center"/>
    </xf>
    <xf numFmtId="179" fontId="0" fillId="0" borderId="94" xfId="0" applyNumberForma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0" fillId="0" borderId="46" xfId="0" applyFill="1" applyBorder="1" applyAlignment="1">
      <alignment vertical="center"/>
    </xf>
    <xf numFmtId="0" fontId="38" fillId="0" borderId="31" xfId="0" applyFont="1" applyFill="1" applyBorder="1" applyAlignment="1">
      <alignment vertical="center"/>
    </xf>
    <xf numFmtId="0" fontId="0" fillId="0" borderId="6" xfId="0" applyFill="1" applyBorder="1" applyAlignment="1">
      <alignment vertical="center" shrinkToFit="1"/>
    </xf>
    <xf numFmtId="0" fontId="0" fillId="0" borderId="15" xfId="0" applyFill="1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0" fontId="0" fillId="0" borderId="31" xfId="0" applyFill="1" applyBorder="1" applyAlignment="1">
      <alignment vertical="center" shrinkToFit="1"/>
    </xf>
    <xf numFmtId="179" fontId="0" fillId="0" borderId="82" xfId="0" applyNumberForma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113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69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69" xfId="0" applyFill="1" applyBorder="1" applyAlignment="1">
      <alignment vertical="center" shrinkToFit="1"/>
    </xf>
    <xf numFmtId="0" fontId="0" fillId="0" borderId="11" xfId="0" applyFill="1" applyBorder="1" applyAlignment="1">
      <alignment vertical="center" shrinkToFit="1"/>
    </xf>
    <xf numFmtId="0" fontId="0" fillId="0" borderId="12" xfId="0" applyFill="1" applyBorder="1" applyAlignment="1">
      <alignment vertical="center" shrinkToFit="1"/>
    </xf>
    <xf numFmtId="0" fontId="0" fillId="0" borderId="63" xfId="0" applyFill="1" applyBorder="1" applyAlignment="1">
      <alignment vertical="center" shrinkToFit="1"/>
    </xf>
    <xf numFmtId="0" fontId="0" fillId="0" borderId="32" xfId="0" applyFill="1" applyBorder="1" applyAlignment="1">
      <alignment vertical="center" shrinkToFit="1"/>
    </xf>
    <xf numFmtId="0" fontId="0" fillId="0" borderId="84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10" fillId="0" borderId="77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0" fillId="0" borderId="70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textRotation="255" wrapText="1"/>
    </xf>
    <xf numFmtId="0" fontId="0" fillId="0" borderId="28" xfId="0" applyFill="1" applyBorder="1" applyAlignment="1">
      <alignment horizontal="center" vertical="center" textRotation="255" wrapText="1"/>
    </xf>
    <xf numFmtId="0" fontId="0" fillId="0" borderId="22" xfId="0" applyFill="1" applyBorder="1" applyAlignment="1">
      <alignment horizontal="center" vertical="center" textRotation="255" wrapText="1"/>
    </xf>
    <xf numFmtId="183" fontId="0" fillId="0" borderId="135" xfId="0" applyNumberFormat="1" applyFill="1" applyBorder="1" applyAlignment="1">
      <alignment horizontal="left" vertical="center"/>
    </xf>
    <xf numFmtId="183" fontId="0" fillId="0" borderId="20" xfId="0" applyNumberFormat="1" applyFill="1" applyBorder="1" applyAlignment="1">
      <alignment horizontal="left" vertical="center"/>
    </xf>
    <xf numFmtId="181" fontId="11" fillId="0" borderId="71" xfId="0" applyNumberFormat="1" applyFont="1" applyFill="1" applyBorder="1" applyAlignment="1">
      <alignment horizontal="right" vertical="center" wrapText="1"/>
    </xf>
    <xf numFmtId="181" fontId="11" fillId="0" borderId="56" xfId="0" applyNumberFormat="1" applyFont="1" applyFill="1" applyBorder="1" applyAlignment="1">
      <alignment horizontal="right" vertical="center" wrapText="1"/>
    </xf>
    <xf numFmtId="181" fontId="11" fillId="0" borderId="3" xfId="0" applyNumberFormat="1" applyFont="1" applyFill="1" applyBorder="1" applyAlignment="1">
      <alignment horizontal="right" vertical="center" wrapText="1"/>
    </xf>
    <xf numFmtId="181" fontId="11" fillId="0" borderId="7" xfId="0" applyNumberFormat="1" applyFont="1" applyFill="1" applyBorder="1" applyAlignment="1">
      <alignment horizontal="right" vertical="center" wrapText="1"/>
    </xf>
    <xf numFmtId="181" fontId="11" fillId="0" borderId="15" xfId="0" applyNumberFormat="1" applyFont="1" applyFill="1" applyBorder="1" applyAlignment="1">
      <alignment horizontal="right" vertical="center" wrapText="1"/>
    </xf>
    <xf numFmtId="183" fontId="0" fillId="0" borderId="46" xfId="0" applyNumberFormat="1" applyFill="1" applyBorder="1" applyAlignment="1">
      <alignment horizontal="left" vertical="center"/>
    </xf>
    <xf numFmtId="183" fontId="0" fillId="0" borderId="16" xfId="0" applyNumberFormat="1" applyFill="1" applyBorder="1" applyAlignment="1">
      <alignment horizontal="left" vertical="center" wrapText="1"/>
    </xf>
    <xf numFmtId="181" fontId="11" fillId="0" borderId="6" xfId="0" applyNumberFormat="1" applyFont="1" applyFill="1" applyBorder="1" applyAlignment="1">
      <alignment horizontal="right" vertical="center" wrapText="1"/>
    </xf>
    <xf numFmtId="181" fontId="11" fillId="0" borderId="9" xfId="0" applyNumberFormat="1" applyFont="1" applyFill="1" applyBorder="1" applyAlignment="1">
      <alignment horizontal="right" vertical="center" wrapText="1"/>
    </xf>
    <xf numFmtId="181" fontId="11" fillId="0" borderId="116" xfId="0" applyNumberFormat="1" applyFont="1" applyFill="1" applyBorder="1" applyAlignment="1">
      <alignment horizontal="right" vertical="center" wrapText="1"/>
    </xf>
    <xf numFmtId="181" fontId="11" fillId="0" borderId="50" xfId="0" applyNumberFormat="1" applyFont="1" applyFill="1" applyBorder="1" applyAlignment="1">
      <alignment horizontal="right" vertical="center" wrapText="1"/>
    </xf>
    <xf numFmtId="181" fontId="11" fillId="0" borderId="99" xfId="0" applyNumberFormat="1" applyFont="1" applyFill="1" applyBorder="1" applyAlignment="1">
      <alignment horizontal="right" vertical="center" wrapText="1"/>
    </xf>
    <xf numFmtId="181" fontId="11" fillId="0" borderId="23" xfId="0" applyNumberFormat="1" applyFont="1" applyFill="1" applyBorder="1" applyAlignment="1">
      <alignment horizontal="right" vertical="center" wrapText="1"/>
    </xf>
    <xf numFmtId="183" fontId="0" fillId="0" borderId="16" xfId="0" applyNumberFormat="1" applyFill="1" applyBorder="1" applyAlignment="1">
      <alignment horizontal="left" vertical="center"/>
    </xf>
    <xf numFmtId="181" fontId="11" fillId="0" borderId="127" xfId="0" applyNumberFormat="1" applyFont="1" applyFill="1" applyBorder="1" applyAlignment="1">
      <alignment horizontal="right" vertical="center" wrapText="1"/>
    </xf>
    <xf numFmtId="181" fontId="11" fillId="0" borderId="191" xfId="0" applyNumberFormat="1" applyFont="1" applyFill="1" applyBorder="1" applyAlignment="1">
      <alignment horizontal="right" vertical="center" wrapText="1"/>
    </xf>
    <xf numFmtId="181" fontId="11" fillId="0" borderId="18" xfId="0" applyNumberFormat="1" applyFont="1" applyFill="1" applyBorder="1" applyAlignment="1">
      <alignment horizontal="right" vertical="center" wrapText="1"/>
    </xf>
    <xf numFmtId="181" fontId="11" fillId="0" borderId="0" xfId="0" applyNumberFormat="1" applyFont="1" applyFill="1" applyAlignment="1">
      <alignment horizontal="right" vertical="center" wrapText="1"/>
    </xf>
    <xf numFmtId="181" fontId="11" fillId="0" borderId="19" xfId="0" applyNumberFormat="1" applyFont="1" applyFill="1" applyBorder="1" applyAlignment="1">
      <alignment horizontal="right" vertical="center" wrapText="1"/>
    </xf>
    <xf numFmtId="183" fontId="0" fillId="0" borderId="148" xfId="0" applyNumberFormat="1" applyFill="1" applyBorder="1" applyAlignment="1">
      <alignment horizontal="left" vertical="center"/>
    </xf>
    <xf numFmtId="183" fontId="0" fillId="0" borderId="60" xfId="0" applyNumberFormat="1" applyFill="1" applyBorder="1" applyAlignment="1">
      <alignment horizontal="left" vertical="center"/>
    </xf>
    <xf numFmtId="181" fontId="11" fillId="0" borderId="128" xfId="0" applyNumberFormat="1" applyFont="1" applyFill="1" applyBorder="1" applyAlignment="1">
      <alignment horizontal="right" vertical="center" wrapText="1"/>
    </xf>
    <xf numFmtId="181" fontId="11" fillId="0" borderId="192" xfId="0" applyNumberFormat="1" applyFont="1" applyFill="1" applyBorder="1" applyAlignment="1">
      <alignment horizontal="right" vertical="center" wrapText="1"/>
    </xf>
    <xf numFmtId="181" fontId="11" fillId="0" borderId="58" xfId="0" applyNumberFormat="1" applyFont="1" applyFill="1" applyBorder="1" applyAlignment="1">
      <alignment horizontal="right" vertical="center" wrapText="1"/>
    </xf>
    <xf numFmtId="181" fontId="11" fillId="0" borderId="120" xfId="0" applyNumberFormat="1" applyFont="1" applyFill="1" applyBorder="1" applyAlignment="1">
      <alignment horizontal="right" vertical="center" wrapText="1"/>
    </xf>
    <xf numFmtId="183" fontId="10" fillId="0" borderId="64" xfId="0" applyNumberFormat="1" applyFont="1" applyFill="1" applyBorder="1" applyAlignment="1">
      <alignment vertical="center"/>
    </xf>
    <xf numFmtId="183" fontId="10" fillId="0" borderId="66" xfId="0" applyNumberFormat="1" applyFont="1" applyFill="1" applyBorder="1" applyAlignment="1">
      <alignment vertical="center"/>
    </xf>
    <xf numFmtId="181" fontId="11" fillId="0" borderId="72" xfId="0" applyNumberFormat="1" applyFont="1" applyFill="1" applyBorder="1" applyAlignment="1">
      <alignment horizontal="right" vertical="center" wrapText="1"/>
    </xf>
    <xf numFmtId="181" fontId="11" fillId="0" borderId="25" xfId="0" applyNumberFormat="1" applyFont="1" applyFill="1" applyBorder="1" applyAlignment="1">
      <alignment horizontal="right" vertical="center" wrapText="1"/>
    </xf>
    <xf numFmtId="181" fontId="11" fillId="0" borderId="65" xfId="0" applyNumberFormat="1" applyFont="1" applyFill="1" applyBorder="1" applyAlignment="1">
      <alignment horizontal="right" vertical="center" wrapText="1"/>
    </xf>
    <xf numFmtId="181" fontId="11" fillId="0" borderId="66" xfId="0" applyNumberFormat="1" applyFont="1" applyFill="1" applyBorder="1" applyAlignment="1">
      <alignment horizontal="right" vertical="center" wrapText="1"/>
    </xf>
    <xf numFmtId="183" fontId="0" fillId="0" borderId="77" xfId="0" applyNumberFormat="1" applyFill="1" applyBorder="1" applyAlignment="1">
      <alignment horizontal="left" vertical="center"/>
    </xf>
    <xf numFmtId="183" fontId="0" fillId="0" borderId="22" xfId="0" applyNumberFormat="1" applyFill="1" applyBorder="1" applyAlignment="1">
      <alignment horizontal="left" vertical="center"/>
    </xf>
    <xf numFmtId="181" fontId="11" fillId="0" borderId="70" xfId="0" applyNumberFormat="1" applyFont="1" applyFill="1" applyBorder="1" applyAlignment="1">
      <alignment horizontal="right" vertical="center" wrapText="1"/>
    </xf>
    <xf numFmtId="181" fontId="11" fillId="0" borderId="114" xfId="0" applyNumberFormat="1" applyFont="1" applyFill="1" applyBorder="1" applyAlignment="1">
      <alignment horizontal="right" vertical="center" wrapText="1"/>
    </xf>
    <xf numFmtId="181" fontId="11" fillId="0" borderId="28" xfId="0" applyNumberFormat="1" applyFont="1" applyFill="1" applyBorder="1" applyAlignment="1">
      <alignment horizontal="right" vertical="center" wrapText="1"/>
    </xf>
    <xf numFmtId="181" fontId="11" fillId="0" borderId="22" xfId="0" applyNumberFormat="1" applyFont="1" applyFill="1" applyBorder="1" applyAlignment="1">
      <alignment horizontal="right" vertical="center" wrapText="1"/>
    </xf>
    <xf numFmtId="183" fontId="0" fillId="0" borderId="4" xfId="0" applyNumberFormat="1" applyFill="1" applyBorder="1" applyAlignment="1">
      <alignment horizontal="center" textRotation="255"/>
    </xf>
    <xf numFmtId="181" fontId="11" fillId="0" borderId="115" xfId="0" applyNumberFormat="1" applyFont="1" applyFill="1" applyBorder="1" applyAlignment="1">
      <alignment horizontal="right" vertical="center" wrapText="1"/>
    </xf>
    <xf numFmtId="0" fontId="11" fillId="0" borderId="116" xfId="0" applyFont="1" applyFill="1" applyBorder="1" applyAlignment="1">
      <alignment horizontal="right" vertical="center" wrapText="1"/>
    </xf>
    <xf numFmtId="0" fontId="11" fillId="0" borderId="50" xfId="0" applyFont="1" applyFill="1" applyBorder="1" applyAlignment="1">
      <alignment horizontal="right" vertical="center" wrapText="1"/>
    </xf>
    <xf numFmtId="0" fontId="11" fillId="0" borderId="23" xfId="0" applyFont="1" applyFill="1" applyBorder="1" applyAlignment="1">
      <alignment horizontal="right" vertical="center" wrapText="1"/>
    </xf>
    <xf numFmtId="183" fontId="0" fillId="0" borderId="94" xfId="0" applyNumberFormat="1" applyFill="1" applyBorder="1" applyAlignment="1">
      <alignment horizontal="center" textRotation="255"/>
    </xf>
    <xf numFmtId="0" fontId="11" fillId="0" borderId="56" xfId="0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right" vertical="center" wrapText="1"/>
    </xf>
    <xf numFmtId="0" fontId="11" fillId="0" borderId="15" xfId="0" applyFont="1" applyFill="1" applyBorder="1" applyAlignment="1">
      <alignment horizontal="right" vertical="center" wrapText="1"/>
    </xf>
    <xf numFmtId="183" fontId="0" fillId="0" borderId="94" xfId="0" applyNumberFormat="1" applyFill="1" applyBorder="1" applyAlignment="1">
      <alignment horizontal="center" vertical="top" textRotation="255"/>
    </xf>
    <xf numFmtId="183" fontId="0" fillId="0" borderId="82" xfId="0" applyNumberFormat="1" applyFill="1" applyBorder="1" applyAlignment="1">
      <alignment horizontal="center" vertical="top" textRotation="255"/>
    </xf>
    <xf numFmtId="181" fontId="11" fillId="0" borderId="87" xfId="0" applyNumberFormat="1" applyFont="1" applyFill="1" applyBorder="1" applyAlignment="1">
      <alignment horizontal="right" vertical="center" wrapText="1"/>
    </xf>
    <xf numFmtId="0" fontId="11" fillId="0" borderId="92" xfId="0" applyFont="1" applyFill="1" applyBorder="1" applyAlignment="1">
      <alignment horizontal="right" vertical="center" wrapText="1"/>
    </xf>
    <xf numFmtId="0" fontId="11" fillId="0" borderId="11" xfId="0" applyFont="1" applyFill="1" applyBorder="1" applyAlignment="1">
      <alignment horizontal="right" vertical="center" wrapText="1"/>
    </xf>
    <xf numFmtId="181" fontId="11" fillId="0" borderId="11" xfId="0" applyNumberFormat="1" applyFont="1" applyFill="1" applyBorder="1" applyAlignment="1">
      <alignment horizontal="right" vertical="center" wrapText="1"/>
    </xf>
    <xf numFmtId="0" fontId="11" fillId="0" borderId="12" xfId="0" applyFont="1" applyFill="1" applyBorder="1" applyAlignment="1">
      <alignment horizontal="right" vertical="center" wrapText="1"/>
    </xf>
    <xf numFmtId="0" fontId="11" fillId="0" borderId="70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top" textRotation="255" wrapText="1"/>
    </xf>
    <xf numFmtId="0" fontId="11" fillId="0" borderId="28" xfId="0" applyFont="1" applyFill="1" applyBorder="1" applyAlignment="1">
      <alignment horizontal="center" vertical="top" textRotation="255" wrapText="1"/>
    </xf>
    <xf numFmtId="0" fontId="11" fillId="0" borderId="22" xfId="0" applyFont="1" applyFill="1" applyBorder="1" applyAlignment="1">
      <alignment horizontal="center" vertical="top" textRotation="255" wrapText="1"/>
    </xf>
    <xf numFmtId="181" fontId="11" fillId="0" borderId="46" xfId="0" applyNumberFormat="1" applyFont="1" applyFill="1" applyBorder="1" applyAlignment="1">
      <alignment vertical="center"/>
    </xf>
    <xf numFmtId="181" fontId="11" fillId="0" borderId="56" xfId="0" applyNumberFormat="1" applyFont="1" applyFill="1" applyBorder="1" applyAlignment="1">
      <alignment vertical="center"/>
    </xf>
    <xf numFmtId="181" fontId="11" fillId="0" borderId="3" xfId="0" applyNumberFormat="1" applyFont="1" applyFill="1" applyBorder="1" applyAlignment="1">
      <alignment vertical="center"/>
    </xf>
    <xf numFmtId="181" fontId="11" fillId="0" borderId="15" xfId="0" applyNumberFormat="1" applyFont="1" applyFill="1" applyBorder="1" applyAlignment="1">
      <alignment vertical="center"/>
    </xf>
    <xf numFmtId="181" fontId="11" fillId="0" borderId="71" xfId="0" applyNumberFormat="1" applyFont="1" applyFill="1" applyBorder="1" applyAlignment="1">
      <alignment vertical="center"/>
    </xf>
    <xf numFmtId="181" fontId="11" fillId="0" borderId="6" xfId="0" applyNumberFormat="1" applyFont="1" applyFill="1" applyBorder="1" applyAlignment="1">
      <alignment vertical="center"/>
    </xf>
    <xf numFmtId="183" fontId="0" fillId="0" borderId="38" xfId="0" applyNumberFormat="1" applyFill="1" applyBorder="1" applyAlignment="1">
      <alignment vertical="center"/>
    </xf>
    <xf numFmtId="183" fontId="0" fillId="0" borderId="143" xfId="0" applyNumberFormat="1" applyFill="1" applyBorder="1" applyAlignment="1">
      <alignment vertical="center"/>
    </xf>
    <xf numFmtId="181" fontId="11" fillId="0" borderId="127" xfId="0" applyNumberFormat="1" applyFont="1" applyFill="1" applyBorder="1" applyAlignment="1">
      <alignment vertical="center"/>
    </xf>
    <xf numFmtId="181" fontId="11" fillId="0" borderId="149" xfId="0" applyNumberFormat="1" applyFont="1" applyFill="1" applyBorder="1" applyAlignment="1">
      <alignment vertical="center"/>
    </xf>
    <xf numFmtId="181" fontId="11" fillId="0" borderId="18" xfId="0" applyNumberFormat="1" applyFont="1" applyFill="1" applyBorder="1" applyAlignment="1">
      <alignment vertical="center"/>
    </xf>
    <xf numFmtId="181" fontId="11" fillId="0" borderId="83" xfId="0" applyNumberFormat="1" applyFont="1" applyFill="1" applyBorder="1" applyAlignment="1">
      <alignment vertical="center"/>
    </xf>
    <xf numFmtId="181" fontId="11" fillId="0" borderId="19" xfId="0" applyNumberFormat="1" applyFont="1" applyFill="1" applyBorder="1" applyAlignment="1">
      <alignment vertical="center"/>
    </xf>
    <xf numFmtId="183" fontId="0" fillId="0" borderId="165" xfId="0" applyNumberFormat="1" applyFill="1" applyBorder="1" applyAlignment="1">
      <alignment vertical="center"/>
    </xf>
    <xf numFmtId="183" fontId="0" fillId="0" borderId="120" xfId="0" applyNumberFormat="1" applyFill="1" applyBorder="1" applyAlignment="1">
      <alignment vertical="center"/>
    </xf>
    <xf numFmtId="181" fontId="11" fillId="0" borderId="128" xfId="0" applyNumberFormat="1" applyFont="1" applyFill="1" applyBorder="1" applyAlignment="1">
      <alignment vertical="center"/>
    </xf>
    <xf numFmtId="181" fontId="11" fillId="0" borderId="166" xfId="0" applyNumberFormat="1" applyFont="1" applyFill="1" applyBorder="1" applyAlignment="1">
      <alignment vertical="center"/>
    </xf>
    <xf numFmtId="181" fontId="11" fillId="0" borderId="58" xfId="0" applyNumberFormat="1" applyFont="1" applyFill="1" applyBorder="1" applyAlignment="1">
      <alignment vertical="center"/>
    </xf>
    <xf numFmtId="181" fontId="11" fillId="0" borderId="120" xfId="0" applyNumberFormat="1" applyFont="1" applyFill="1" applyBorder="1" applyAlignment="1">
      <alignment vertical="center"/>
    </xf>
    <xf numFmtId="183" fontId="10" fillId="0" borderId="73" xfId="0" applyNumberFormat="1" applyFont="1" applyFill="1" applyBorder="1" applyAlignment="1">
      <alignment horizontal="center" vertical="center"/>
    </xf>
    <xf numFmtId="183" fontId="10" fillId="0" borderId="26" xfId="0" applyNumberFormat="1" applyFont="1" applyFill="1" applyBorder="1" applyAlignment="1">
      <alignment horizontal="center" vertical="center"/>
    </xf>
    <xf numFmtId="181" fontId="11" fillId="0" borderId="73" xfId="0" applyNumberFormat="1" applyFont="1" applyFill="1" applyBorder="1" applyAlignment="1">
      <alignment vertical="center"/>
    </xf>
    <xf numFmtId="181" fontId="11" fillId="0" borderId="25" xfId="0" applyNumberFormat="1" applyFont="1" applyFill="1" applyBorder="1" applyAlignment="1">
      <alignment vertical="center"/>
    </xf>
    <xf numFmtId="181" fontId="11" fillId="0" borderId="65" xfId="0" applyNumberFormat="1" applyFont="1" applyFill="1" applyBorder="1" applyAlignment="1">
      <alignment vertical="center"/>
    </xf>
    <xf numFmtId="181" fontId="11" fillId="0" borderId="66" xfId="0" applyNumberFormat="1" applyFont="1" applyFill="1" applyBorder="1" applyAlignment="1">
      <alignment vertical="center"/>
    </xf>
    <xf numFmtId="181" fontId="11" fillId="0" borderId="70" xfId="0" applyNumberFormat="1" applyFont="1" applyFill="1" applyBorder="1" applyAlignment="1">
      <alignment vertical="center"/>
    </xf>
    <xf numFmtId="181" fontId="11" fillId="0" borderId="27" xfId="0" applyNumberFormat="1" applyFont="1" applyFill="1" applyBorder="1" applyAlignment="1">
      <alignment vertical="center"/>
    </xf>
    <xf numFmtId="181" fontId="11" fillId="0" borderId="28" xfId="0" applyNumberFormat="1" applyFont="1" applyFill="1" applyBorder="1" applyAlignment="1">
      <alignment vertical="center"/>
    </xf>
    <xf numFmtId="181" fontId="11" fillId="0" borderId="22" xfId="0" applyNumberFormat="1" applyFont="1" applyFill="1" applyBorder="1" applyAlignment="1">
      <alignment vertical="center"/>
    </xf>
    <xf numFmtId="183" fontId="0" fillId="0" borderId="136" xfId="0" applyNumberFormat="1" applyFill="1" applyBorder="1" applyAlignment="1">
      <alignment horizontal="center" textRotation="255"/>
    </xf>
    <xf numFmtId="181" fontId="11" fillId="0" borderId="115" xfId="0" applyNumberFormat="1" applyFont="1" applyFill="1" applyBorder="1" applyAlignment="1">
      <alignment vertical="center"/>
    </xf>
    <xf numFmtId="181" fontId="11" fillId="0" borderId="112" xfId="0" applyNumberFormat="1" applyFont="1" applyFill="1" applyBorder="1" applyAlignment="1">
      <alignment vertical="center"/>
    </xf>
    <xf numFmtId="181" fontId="11" fillId="0" borderId="50" xfId="0" applyNumberFormat="1" applyFont="1" applyFill="1" applyBorder="1" applyAlignment="1">
      <alignment vertical="center"/>
    </xf>
    <xf numFmtId="181" fontId="11" fillId="0" borderId="23" xfId="0" applyNumberFormat="1" applyFont="1" applyFill="1" applyBorder="1" applyAlignment="1">
      <alignment vertical="center"/>
    </xf>
    <xf numFmtId="181" fontId="11" fillId="0" borderId="87" xfId="0" applyNumberFormat="1" applyFont="1" applyFill="1" applyBorder="1" applyAlignment="1">
      <alignment vertical="center"/>
    </xf>
    <xf numFmtId="181" fontId="11" fillId="0" borderId="69" xfId="0" applyNumberFormat="1" applyFont="1" applyFill="1" applyBorder="1" applyAlignment="1">
      <alignment vertical="center"/>
    </xf>
    <xf numFmtId="181" fontId="11" fillId="0" borderId="11" xfId="0" applyNumberFormat="1" applyFont="1" applyFill="1" applyBorder="1" applyAlignment="1">
      <alignment vertical="center"/>
    </xf>
    <xf numFmtId="181" fontId="11" fillId="0" borderId="12" xfId="0" applyNumberFormat="1" applyFont="1" applyFill="1" applyBorder="1" applyAlignment="1">
      <alignment vertical="center"/>
    </xf>
    <xf numFmtId="181" fontId="11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1" fillId="0" borderId="100" xfId="0" applyFont="1" applyFill="1" applyBorder="1" applyAlignment="1">
      <alignment horizontal="center" vertical="center"/>
    </xf>
    <xf numFmtId="0" fontId="11" fillId="0" borderId="96" xfId="0" applyFont="1" applyFill="1" applyBorder="1" applyAlignment="1">
      <alignment horizontal="center" vertical="center"/>
    </xf>
    <xf numFmtId="0" fontId="11" fillId="0" borderId="97" xfId="0" applyFont="1" applyFill="1" applyBorder="1" applyAlignment="1">
      <alignment horizontal="center" vertical="center"/>
    </xf>
    <xf numFmtId="0" fontId="11" fillId="0" borderId="13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79" xfId="0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69" xfId="0" applyFill="1" applyBorder="1" applyAlignment="1">
      <alignment horizontal="center" vertical="center"/>
    </xf>
    <xf numFmtId="183" fontId="36" fillId="0" borderId="46" xfId="0" applyNumberFormat="1" applyFont="1" applyFill="1" applyBorder="1" applyAlignment="1">
      <alignment vertical="center"/>
    </xf>
    <xf numFmtId="183" fontId="36" fillId="0" borderId="16" xfId="0" applyNumberFormat="1" applyFont="1" applyFill="1" applyBorder="1" applyAlignment="1">
      <alignment vertical="center"/>
    </xf>
    <xf numFmtId="181" fontId="36" fillId="0" borderId="16" xfId="0" applyNumberFormat="1" applyFont="1" applyFill="1" applyBorder="1" applyAlignment="1">
      <alignment vertical="center"/>
    </xf>
    <xf numFmtId="181" fontId="36" fillId="0" borderId="6" xfId="0" applyNumberFormat="1" applyFont="1" applyFill="1" applyBorder="1" applyAlignment="1">
      <alignment vertical="center"/>
    </xf>
    <xf numFmtId="181" fontId="36" fillId="0" borderId="3" xfId="0" applyNumberFormat="1" applyFont="1" applyFill="1" applyBorder="1" applyAlignment="1">
      <alignment vertical="center"/>
    </xf>
    <xf numFmtId="181" fontId="36" fillId="0" borderId="15" xfId="0" applyNumberFormat="1" applyFont="1" applyFill="1" applyBorder="1" applyAlignment="1">
      <alignment vertical="center"/>
    </xf>
    <xf numFmtId="181" fontId="36" fillId="0" borderId="2" xfId="0" applyNumberFormat="1" applyFont="1" applyFill="1" applyBorder="1" applyAlignment="1">
      <alignment vertical="center"/>
    </xf>
    <xf numFmtId="181" fontId="36" fillId="0" borderId="31" xfId="0" applyNumberFormat="1" applyFont="1" applyFill="1" applyBorder="1" applyAlignment="1">
      <alignment vertical="center"/>
    </xf>
    <xf numFmtId="183" fontId="36" fillId="0" borderId="49" xfId="0" applyNumberFormat="1" applyFont="1" applyFill="1" applyBorder="1" applyAlignment="1">
      <alignment vertical="center"/>
    </xf>
    <xf numFmtId="183" fontId="36" fillId="0" borderId="111" xfId="0" applyNumberFormat="1" applyFont="1" applyFill="1" applyBorder="1" applyAlignment="1">
      <alignment vertical="center"/>
    </xf>
    <xf numFmtId="181" fontId="36" fillId="0" borderId="111" xfId="0" applyNumberFormat="1" applyFont="1" applyFill="1" applyBorder="1" applyAlignment="1">
      <alignment vertical="center"/>
    </xf>
    <xf numFmtId="181" fontId="36" fillId="0" borderId="8" xfId="0" applyNumberFormat="1" applyFont="1" applyFill="1" applyBorder="1" applyAlignment="1">
      <alignment vertical="center"/>
    </xf>
    <xf numFmtId="181" fontId="36" fillId="0" borderId="5" xfId="0" applyNumberFormat="1" applyFont="1" applyFill="1" applyBorder="1" applyAlignment="1">
      <alignment vertical="center"/>
    </xf>
    <xf numFmtId="181" fontId="36" fillId="0" borderId="17" xfId="0" applyNumberFormat="1" applyFont="1" applyFill="1" applyBorder="1" applyAlignment="1">
      <alignment vertical="center"/>
    </xf>
    <xf numFmtId="181" fontId="36" fillId="0" borderId="35" xfId="0" applyNumberFormat="1" applyFont="1" applyFill="1" applyBorder="1" applyAlignment="1">
      <alignment vertical="center"/>
    </xf>
    <xf numFmtId="183" fontId="36" fillId="0" borderId="203" xfId="0" applyNumberFormat="1" applyFont="1" applyFill="1" applyBorder="1" applyAlignment="1">
      <alignment vertical="center"/>
    </xf>
    <xf numFmtId="183" fontId="36" fillId="0" borderId="204" xfId="0" applyNumberFormat="1" applyFont="1" applyFill="1" applyBorder="1" applyAlignment="1">
      <alignment vertical="center"/>
    </xf>
    <xf numFmtId="181" fontId="36" fillId="0" borderId="143" xfId="0" applyNumberFormat="1" applyFont="1" applyFill="1" applyBorder="1" applyAlignment="1">
      <alignment vertical="center"/>
    </xf>
    <xf numFmtId="181" fontId="36" fillId="0" borderId="83" xfId="0" applyNumberFormat="1" applyFont="1" applyFill="1" applyBorder="1" applyAlignment="1">
      <alignment vertical="center"/>
    </xf>
    <xf numFmtId="181" fontId="36" fillId="0" borderId="18" xfId="0" applyNumberFormat="1" applyFont="1" applyFill="1" applyBorder="1" applyAlignment="1">
      <alignment vertical="center"/>
    </xf>
    <xf numFmtId="181" fontId="36" fillId="0" borderId="19" xfId="0" applyNumberFormat="1" applyFont="1" applyFill="1" applyBorder="1" applyAlignment="1">
      <alignment vertical="center"/>
    </xf>
    <xf numFmtId="183" fontId="39" fillId="0" borderId="172" xfId="0" applyNumberFormat="1" applyFont="1" applyFill="1" applyBorder="1" applyAlignment="1">
      <alignment horizontal="center" vertical="center"/>
    </xf>
    <xf numFmtId="183" fontId="39" fillId="0" borderId="162" xfId="0" applyNumberFormat="1" applyFont="1" applyFill="1" applyBorder="1" applyAlignment="1">
      <alignment horizontal="center" vertical="center"/>
    </xf>
    <xf numFmtId="181" fontId="36" fillId="0" borderId="162" xfId="0" applyNumberFormat="1" applyFont="1" applyFill="1" applyBorder="1" applyAlignment="1">
      <alignment vertical="center"/>
    </xf>
    <xf numFmtId="181" fontId="36" fillId="0" borderId="163" xfId="0" applyNumberFormat="1" applyFont="1" applyFill="1" applyBorder="1" applyAlignment="1">
      <alignment vertical="center"/>
    </xf>
    <xf numFmtId="181" fontId="36" fillId="0" borderId="164" xfId="0" applyNumberFormat="1" applyFont="1" applyFill="1" applyBorder="1" applyAlignment="1">
      <alignment vertical="center"/>
    </xf>
    <xf numFmtId="181" fontId="36" fillId="0" borderId="161" xfId="0" applyNumberFormat="1" applyFont="1" applyFill="1" applyBorder="1" applyAlignment="1">
      <alignment vertical="center"/>
    </xf>
    <xf numFmtId="181" fontId="36" fillId="0" borderId="205" xfId="0" applyNumberFormat="1" applyFont="1" applyFill="1" applyBorder="1" applyAlignment="1">
      <alignment vertical="center"/>
    </xf>
    <xf numFmtId="181" fontId="36" fillId="0" borderId="206" xfId="0" applyNumberFormat="1" applyFont="1" applyFill="1" applyBorder="1" applyAlignment="1">
      <alignment vertical="center"/>
    </xf>
    <xf numFmtId="181" fontId="36" fillId="0" borderId="207" xfId="0" applyNumberFormat="1" applyFont="1" applyFill="1" applyBorder="1" applyAlignment="1">
      <alignment vertical="center"/>
    </xf>
    <xf numFmtId="181" fontId="36" fillId="0" borderId="208" xfId="0" applyNumberFormat="1" applyFont="1" applyFill="1" applyBorder="1" applyAlignment="1">
      <alignment vertical="center"/>
    </xf>
    <xf numFmtId="183" fontId="36" fillId="0" borderId="173" xfId="0" applyNumberFormat="1" applyFont="1" applyFill="1" applyBorder="1" applyAlignment="1">
      <alignment horizontal="center" vertical="center"/>
    </xf>
    <xf numFmtId="183" fontId="36" fillId="0" borderId="174" xfId="0" applyNumberFormat="1" applyFont="1" applyFill="1" applyBorder="1" applyAlignment="1">
      <alignment horizontal="center" vertical="center"/>
    </xf>
    <xf numFmtId="181" fontId="36" fillId="0" borderId="82" xfId="0" applyNumberFormat="1" applyFont="1" applyFill="1" applyBorder="1" applyAlignment="1">
      <alignment vertical="center"/>
    </xf>
    <xf numFmtId="181" fontId="36" fillId="0" borderId="80" xfId="0" applyNumberFormat="1" applyFont="1" applyFill="1" applyBorder="1" applyAlignment="1">
      <alignment vertical="center"/>
    </xf>
    <xf numFmtId="181" fontId="36" fillId="0" borderId="81" xfId="0" applyNumberFormat="1" applyFont="1" applyFill="1" applyBorder="1" applyAlignment="1">
      <alignment vertical="center"/>
    </xf>
    <xf numFmtId="181" fontId="36" fillId="0" borderId="34" xfId="0" applyNumberFormat="1" applyFont="1" applyFill="1" applyBorder="1" applyAlignment="1">
      <alignment vertical="center"/>
    </xf>
    <xf numFmtId="181" fontId="36" fillId="0" borderId="27" xfId="0" applyNumberFormat="1" applyFont="1" applyFill="1" applyBorder="1" applyAlignment="1">
      <alignment vertical="center"/>
    </xf>
    <xf numFmtId="181" fontId="36" fillId="0" borderId="28" xfId="0" applyNumberFormat="1" applyFont="1" applyFill="1" applyBorder="1" applyAlignment="1">
      <alignment vertical="center"/>
    </xf>
    <xf numFmtId="181" fontId="36" fillId="0" borderId="22" xfId="0" applyNumberFormat="1" applyFont="1" applyFill="1" applyBorder="1" applyAlignment="1">
      <alignment vertical="center"/>
    </xf>
    <xf numFmtId="183" fontId="36" fillId="0" borderId="136" xfId="0" applyNumberFormat="1" applyFont="1" applyFill="1" applyBorder="1" applyAlignment="1">
      <alignment horizontal="center" textRotation="255"/>
    </xf>
    <xf numFmtId="0" fontId="38" fillId="0" borderId="23" xfId="0" applyFont="1" applyFill="1" applyBorder="1" applyAlignment="1">
      <alignment horizontal="center" vertical="center"/>
    </xf>
    <xf numFmtId="181" fontId="36" fillId="0" borderId="20" xfId="0" applyNumberFormat="1" applyFont="1" applyFill="1" applyBorder="1" applyAlignment="1">
      <alignment vertical="center"/>
    </xf>
    <xf numFmtId="181" fontId="36" fillId="0" borderId="112" xfId="0" applyNumberFormat="1" applyFont="1" applyFill="1" applyBorder="1" applyAlignment="1">
      <alignment vertical="center"/>
    </xf>
    <xf numFmtId="181" fontId="36" fillId="0" borderId="50" xfId="0" applyNumberFormat="1" applyFont="1" applyFill="1" applyBorder="1" applyAlignment="1">
      <alignment vertical="center"/>
    </xf>
    <xf numFmtId="181" fontId="36" fillId="0" borderId="51" xfId="0" applyNumberFormat="1" applyFont="1" applyFill="1" applyBorder="1" applyAlignment="1">
      <alignment vertical="center"/>
    </xf>
    <xf numFmtId="181" fontId="36" fillId="0" borderId="36" xfId="0" applyNumberFormat="1" applyFont="1" applyFill="1" applyBorder="1" applyAlignment="1">
      <alignment vertical="center"/>
    </xf>
    <xf numFmtId="0" fontId="11" fillId="0" borderId="15" xfId="0" applyFont="1" applyFill="1" applyBorder="1" applyAlignment="1">
      <alignment vertical="center"/>
    </xf>
    <xf numFmtId="183" fontId="36" fillId="0" borderId="94" xfId="0" applyNumberFormat="1" applyFont="1" applyFill="1" applyBorder="1" applyAlignment="1">
      <alignment horizontal="center" textRotation="255"/>
    </xf>
    <xf numFmtId="0" fontId="38" fillId="0" borderId="15" xfId="0" applyFont="1" applyFill="1" applyBorder="1" applyAlignment="1">
      <alignment horizontal="center" vertical="center"/>
    </xf>
    <xf numFmtId="38" fontId="36" fillId="0" borderId="94" xfId="1" quotePrefix="1" applyFont="1" applyFill="1" applyBorder="1" applyAlignment="1">
      <alignment horizontal="center" vertical="center" wrapText="1"/>
    </xf>
    <xf numFmtId="183" fontId="36" fillId="0" borderId="94" xfId="0" applyNumberFormat="1" applyFont="1" applyFill="1" applyBorder="1" applyAlignment="1">
      <alignment horizontal="center" vertical="top" textRotation="255"/>
    </xf>
    <xf numFmtId="181" fontId="36" fillId="0" borderId="7" xfId="0" applyNumberFormat="1" applyFont="1" applyFill="1" applyBorder="1" applyAlignment="1">
      <alignment vertical="center"/>
    </xf>
    <xf numFmtId="183" fontId="36" fillId="0" borderId="82" xfId="0" applyNumberFormat="1" applyFont="1" applyFill="1" applyBorder="1" applyAlignment="1">
      <alignment horizontal="center" vertical="top" textRotation="255"/>
    </xf>
    <xf numFmtId="0" fontId="38" fillId="0" borderId="12" xfId="0" applyFont="1" applyFill="1" applyBorder="1" applyAlignment="1">
      <alignment horizontal="center" vertical="center"/>
    </xf>
    <xf numFmtId="181" fontId="36" fillId="0" borderId="14" xfId="0" applyNumberFormat="1" applyFont="1" applyFill="1" applyBorder="1" applyAlignment="1">
      <alignment vertical="center"/>
    </xf>
    <xf numFmtId="181" fontId="36" fillId="0" borderId="69" xfId="0" applyNumberFormat="1" applyFont="1" applyFill="1" applyBorder="1" applyAlignment="1">
      <alignment vertical="center"/>
    </xf>
    <xf numFmtId="181" fontId="36" fillId="0" borderId="11" xfId="0" applyNumberFormat="1" applyFont="1" applyFill="1" applyBorder="1" applyAlignment="1">
      <alignment vertical="center"/>
    </xf>
    <xf numFmtId="181" fontId="36" fillId="0" borderId="13" xfId="0" applyNumberFormat="1" applyFont="1" applyFill="1" applyBorder="1" applyAlignment="1">
      <alignment vertical="center"/>
    </xf>
    <xf numFmtId="181" fontId="36" fillId="0" borderId="32" xfId="0" applyNumberFormat="1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35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right" vertical="center"/>
    </xf>
    <xf numFmtId="0" fontId="41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right" vertical="center"/>
    </xf>
    <xf numFmtId="0" fontId="31" fillId="0" borderId="100" xfId="0" applyFont="1" applyFill="1" applyBorder="1" applyAlignment="1">
      <alignment horizontal="center" vertical="center"/>
    </xf>
    <xf numFmtId="0" fontId="10" fillId="0" borderId="100" xfId="0" applyFont="1" applyFill="1" applyBorder="1" applyAlignment="1">
      <alignment horizontal="center" vertical="center" wrapText="1"/>
    </xf>
    <xf numFmtId="0" fontId="10" fillId="0" borderId="96" xfId="0" applyFont="1" applyFill="1" applyBorder="1" applyAlignment="1">
      <alignment horizontal="center" vertical="center" wrapText="1"/>
    </xf>
    <xf numFmtId="0" fontId="10" fillId="0" borderId="139" xfId="0" applyFont="1" applyFill="1" applyBorder="1" applyAlignment="1">
      <alignment horizontal="center" vertical="center" wrapText="1"/>
    </xf>
    <xf numFmtId="0" fontId="10" fillId="0" borderId="95" xfId="0" applyFont="1" applyFill="1" applyBorder="1" applyAlignment="1">
      <alignment horizontal="center" vertical="center" wrapText="1"/>
    </xf>
    <xf numFmtId="0" fontId="10" fillId="0" borderId="142" xfId="0" applyFont="1" applyFill="1" applyBorder="1" applyAlignment="1">
      <alignment horizontal="center" vertical="center" wrapText="1"/>
    </xf>
    <xf numFmtId="0" fontId="10" fillId="0" borderId="130" xfId="0" applyFont="1" applyFill="1" applyBorder="1" applyAlignment="1">
      <alignment horizontal="center" vertical="center" wrapText="1"/>
    </xf>
    <xf numFmtId="0" fontId="10" fillId="0" borderId="119" xfId="0" applyFont="1" applyFill="1" applyBorder="1" applyAlignment="1">
      <alignment horizontal="center" vertical="center" wrapText="1"/>
    </xf>
    <xf numFmtId="0" fontId="10" fillId="0" borderId="130" xfId="0" applyFont="1" applyFill="1" applyBorder="1" applyAlignment="1">
      <alignment horizontal="center" vertical="center" textRotation="255" wrapText="1"/>
    </xf>
    <xf numFmtId="0" fontId="10" fillId="0" borderId="129" xfId="0" applyFont="1" applyFill="1" applyBorder="1" applyAlignment="1">
      <alignment horizontal="center" vertical="center" wrapText="1"/>
    </xf>
    <xf numFmtId="0" fontId="10" fillId="0" borderId="97" xfId="0" applyFont="1" applyFill="1" applyBorder="1" applyAlignment="1">
      <alignment horizontal="center" vertical="center" wrapText="1"/>
    </xf>
    <xf numFmtId="0" fontId="31" fillId="0" borderId="36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 textRotation="255" wrapText="1"/>
    </xf>
    <xf numFmtId="0" fontId="10" fillId="0" borderId="3" xfId="0" applyFont="1" applyFill="1" applyBorder="1" applyAlignment="1">
      <alignment horizontal="center" vertical="center" textRotation="255" wrapText="1"/>
    </xf>
    <xf numFmtId="0" fontId="10" fillId="0" borderId="7" xfId="0" applyFont="1" applyFill="1" applyBorder="1" applyAlignment="1">
      <alignment horizontal="center" vertical="center" textRotation="255" wrapText="1"/>
    </xf>
    <xf numFmtId="0" fontId="10" fillId="0" borderId="31" xfId="0" applyFont="1" applyFill="1" applyBorder="1" applyAlignment="1">
      <alignment horizontal="center" vertical="center" textRotation="255" wrapText="1"/>
    </xf>
    <xf numFmtId="0" fontId="10" fillId="0" borderId="8" xfId="0" applyFont="1" applyFill="1" applyBorder="1" applyAlignment="1">
      <alignment horizontal="center" vertical="center" textRotation="255" wrapText="1"/>
    </xf>
    <xf numFmtId="0" fontId="10" fillId="0" borderId="5" xfId="0" applyFont="1" applyFill="1" applyBorder="1" applyAlignment="1">
      <alignment horizontal="center" vertical="center" textRotation="255" wrapText="1"/>
    </xf>
    <xf numFmtId="0" fontId="10" fillId="0" borderId="21" xfId="0" applyFont="1" applyFill="1" applyBorder="1" applyAlignment="1">
      <alignment horizontal="center" vertical="center" textRotation="255" wrapText="1"/>
    </xf>
    <xf numFmtId="0" fontId="10" fillId="0" borderId="4" xfId="0" applyFont="1" applyFill="1" applyBorder="1" applyAlignment="1">
      <alignment horizontal="center" vertical="center" textRotation="255" wrapText="1"/>
    </xf>
    <xf numFmtId="0" fontId="10" fillId="0" borderId="35" xfId="0" applyFont="1" applyFill="1" applyBorder="1" applyAlignment="1">
      <alignment horizontal="center" vertical="center" textRotation="255" wrapText="1"/>
    </xf>
    <xf numFmtId="0" fontId="10" fillId="0" borderId="9" xfId="0" applyFont="1" applyFill="1" applyBorder="1" applyAlignment="1">
      <alignment horizontal="center" vertical="center" textRotation="255" wrapText="1"/>
    </xf>
    <xf numFmtId="0" fontId="10" fillId="0" borderId="17" xfId="0" applyFont="1" applyFill="1" applyBorder="1" applyAlignment="1">
      <alignment horizontal="center" vertical="center" textRotation="255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textRotation="255" wrapText="1"/>
    </xf>
    <xf numFmtId="0" fontId="31" fillId="0" borderId="31" xfId="0" applyFont="1" applyFill="1" applyBorder="1" applyAlignment="1">
      <alignment horizontal="center" vertical="center"/>
    </xf>
    <xf numFmtId="0" fontId="31" fillId="0" borderId="63" xfId="0" applyFont="1" applyFill="1" applyBorder="1" applyAlignment="1">
      <alignment horizontal="center" vertical="center"/>
    </xf>
    <xf numFmtId="0" fontId="10" fillId="0" borderId="63" xfId="0" applyFont="1" applyFill="1" applyBorder="1" applyAlignment="1">
      <alignment horizontal="center" vertical="center" textRotation="255" wrapText="1"/>
    </xf>
    <xf numFmtId="0" fontId="10" fillId="0" borderId="11" xfId="0" applyFont="1" applyFill="1" applyBorder="1" applyAlignment="1">
      <alignment horizontal="center" vertical="center" textRotation="255" wrapText="1"/>
    </xf>
    <xf numFmtId="0" fontId="10" fillId="0" borderId="13" xfId="0" applyFont="1" applyFill="1" applyBorder="1" applyAlignment="1">
      <alignment horizontal="center" vertical="center" textRotation="255" wrapText="1"/>
    </xf>
    <xf numFmtId="0" fontId="10" fillId="0" borderId="32" xfId="0" applyFont="1" applyFill="1" applyBorder="1" applyAlignment="1">
      <alignment horizontal="center" vertical="center" textRotation="255" wrapText="1"/>
    </xf>
    <xf numFmtId="0" fontId="10" fillId="0" borderId="79" xfId="0" applyFont="1" applyFill="1" applyBorder="1" applyAlignment="1">
      <alignment horizontal="center" vertical="center" textRotation="255" wrapText="1"/>
    </xf>
    <xf numFmtId="0" fontId="10" fillId="0" borderId="80" xfId="0" applyFont="1" applyFill="1" applyBorder="1" applyAlignment="1">
      <alignment horizontal="center" vertical="center" textRotation="255" wrapText="1"/>
    </xf>
    <xf numFmtId="0" fontId="10" fillId="0" borderId="39" xfId="0" applyFont="1" applyFill="1" applyBorder="1" applyAlignment="1">
      <alignment horizontal="center" vertical="center" textRotation="255" wrapText="1"/>
    </xf>
    <xf numFmtId="0" fontId="10" fillId="0" borderId="82" xfId="0" applyFont="1" applyFill="1" applyBorder="1" applyAlignment="1">
      <alignment horizontal="center" vertical="center" textRotation="255" wrapText="1"/>
    </xf>
    <xf numFmtId="0" fontId="10" fillId="0" borderId="102" xfId="0" applyFont="1" applyFill="1" applyBorder="1" applyAlignment="1">
      <alignment horizontal="center" vertical="center" textRotation="255" wrapText="1"/>
    </xf>
    <xf numFmtId="0" fontId="10" fillId="0" borderId="84" xfId="0" applyFont="1" applyFill="1" applyBorder="1" applyAlignment="1">
      <alignment horizontal="center" vertical="center" textRotation="255" wrapText="1"/>
    </xf>
    <xf numFmtId="0" fontId="10" fillId="0" borderId="81" xfId="0" applyFont="1" applyFill="1" applyBorder="1" applyAlignment="1">
      <alignment horizontal="center" vertical="center" textRotation="255" wrapText="1"/>
    </xf>
    <xf numFmtId="0" fontId="10" fillId="0" borderId="79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0" fontId="10" fillId="0" borderId="82" xfId="0" applyFont="1" applyFill="1" applyBorder="1" applyAlignment="1">
      <alignment horizontal="center" vertical="center" textRotation="255" wrapText="1"/>
    </xf>
    <xf numFmtId="0" fontId="10" fillId="0" borderId="12" xfId="0" applyFont="1" applyFill="1" applyBorder="1" applyAlignment="1">
      <alignment horizontal="center" vertical="center" textRotation="255" wrapText="1"/>
    </xf>
    <xf numFmtId="0" fontId="10" fillId="0" borderId="34" xfId="0" applyFont="1" applyFill="1" applyBorder="1" applyAlignment="1">
      <alignment horizontal="center" vertical="center" textRotation="255" wrapText="1"/>
    </xf>
    <xf numFmtId="0" fontId="10" fillId="0" borderId="14" xfId="0" applyFont="1" applyFill="1" applyBorder="1" applyAlignment="1">
      <alignment horizontal="center" vertical="center" textRotation="255" wrapText="1"/>
    </xf>
    <xf numFmtId="0" fontId="31" fillId="0" borderId="32" xfId="0" applyFont="1" applyFill="1" applyBorder="1" applyAlignment="1">
      <alignment horizontal="center" vertical="center"/>
    </xf>
    <xf numFmtId="0" fontId="10" fillId="0" borderId="74" xfId="0" applyFont="1" applyFill="1" applyBorder="1" applyAlignment="1">
      <alignment horizontal="distributed" vertical="center"/>
    </xf>
    <xf numFmtId="195" fontId="0" fillId="0" borderId="110" xfId="1" applyNumberFormat="1" applyFont="1" applyFill="1" applyBorder="1" applyAlignment="1">
      <alignment vertical="center"/>
    </xf>
    <xf numFmtId="195" fontId="0" fillId="0" borderId="98" xfId="1" applyNumberFormat="1" applyFont="1" applyFill="1" applyBorder="1" applyAlignment="1">
      <alignment vertical="center"/>
    </xf>
    <xf numFmtId="195" fontId="0" fillId="0" borderId="105" xfId="1" applyNumberFormat="1" applyFont="1" applyFill="1" applyBorder="1" applyAlignment="1">
      <alignment horizontal="right" vertical="center"/>
    </xf>
    <xf numFmtId="195" fontId="0" fillId="0" borderId="171" xfId="1" applyNumberFormat="1" applyFont="1" applyFill="1" applyBorder="1" applyAlignment="1">
      <alignment horizontal="right" vertical="center"/>
    </xf>
    <xf numFmtId="195" fontId="0" fillId="0" borderId="117" xfId="1" applyNumberFormat="1" applyFont="1" applyFill="1" applyBorder="1" applyAlignment="1">
      <alignment horizontal="right" vertical="center"/>
    </xf>
    <xf numFmtId="195" fontId="0" fillId="0" borderId="98" xfId="1" applyNumberFormat="1" applyFont="1" applyFill="1" applyBorder="1" applyAlignment="1">
      <alignment horizontal="right" vertical="center"/>
    </xf>
    <xf numFmtId="195" fontId="0" fillId="0" borderId="103" xfId="1" applyNumberFormat="1" applyFont="1" applyFill="1" applyBorder="1" applyAlignment="1">
      <alignment horizontal="right" vertical="center"/>
    </xf>
    <xf numFmtId="195" fontId="0" fillId="0" borderId="110" xfId="1" applyNumberFormat="1" applyFont="1" applyFill="1" applyBorder="1" applyAlignment="1">
      <alignment horizontal="right" vertical="center"/>
    </xf>
    <xf numFmtId="195" fontId="0" fillId="0" borderId="169" xfId="1" applyNumberFormat="1" applyFont="1" applyFill="1" applyBorder="1" applyAlignment="1">
      <alignment horizontal="right" vertical="center"/>
    </xf>
    <xf numFmtId="195" fontId="0" fillId="0" borderId="29" xfId="1" applyNumberFormat="1" applyFont="1" applyFill="1" applyBorder="1" applyAlignment="1">
      <alignment horizontal="right" vertical="center"/>
    </xf>
    <xf numFmtId="195" fontId="10" fillId="0" borderId="98" xfId="1" applyNumberFormat="1" applyFont="1" applyFill="1" applyBorder="1" applyAlignment="1">
      <alignment horizontal="right" vertical="center"/>
    </xf>
    <xf numFmtId="195" fontId="0" fillId="0" borderId="105" xfId="1" applyNumberFormat="1" applyFont="1" applyFill="1" applyBorder="1" applyAlignment="1">
      <alignment horizontal="right" vertical="center" shrinkToFit="1"/>
    </xf>
    <xf numFmtId="195" fontId="0" fillId="0" borderId="171" xfId="1" applyNumberFormat="1" applyFont="1" applyFill="1" applyBorder="1" applyAlignment="1">
      <alignment horizontal="right" vertical="center" shrinkToFit="1"/>
    </xf>
    <xf numFmtId="0" fontId="10" fillId="0" borderId="29" xfId="0" applyFont="1" applyFill="1" applyBorder="1" applyAlignment="1">
      <alignment horizontal="distributed" vertical="center"/>
    </xf>
    <xf numFmtId="0" fontId="10" fillId="0" borderId="30" xfId="0" applyFont="1" applyFill="1" applyBorder="1" applyAlignment="1">
      <alignment horizontal="distributed" vertical="distributed"/>
    </xf>
    <xf numFmtId="195" fontId="0" fillId="0" borderId="93" xfId="1" applyNumberFormat="1" applyFont="1" applyFill="1" applyBorder="1" applyAlignment="1">
      <alignment horizontal="right" vertical="center"/>
    </xf>
    <xf numFmtId="195" fontId="0" fillId="0" borderId="99" xfId="1" applyNumberFormat="1" applyFont="1" applyFill="1" applyBorder="1" applyAlignment="1">
      <alignment horizontal="right" vertical="center"/>
    </xf>
    <xf numFmtId="195" fontId="0" fillId="0" borderId="177" xfId="1" applyNumberFormat="1" applyFont="1" applyFill="1" applyBorder="1" applyAlignment="1">
      <alignment horizontal="right" vertical="center"/>
    </xf>
    <xf numFmtId="195" fontId="0" fillId="0" borderId="30" xfId="1" applyNumberFormat="1" applyFont="1" applyFill="1" applyBorder="1" applyAlignment="1">
      <alignment horizontal="right" vertical="center"/>
    </xf>
    <xf numFmtId="195" fontId="0" fillId="0" borderId="93" xfId="1" applyNumberFormat="1" applyFont="1" applyFill="1" applyBorder="1" applyAlignment="1">
      <alignment horizontal="right" vertical="center" shrinkToFit="1"/>
    </xf>
    <xf numFmtId="0" fontId="10" fillId="0" borderId="31" xfId="0" applyFont="1" applyFill="1" applyBorder="1" applyAlignment="1">
      <alignment horizontal="distributed" vertical="distributed"/>
    </xf>
    <xf numFmtId="195" fontId="0" fillId="0" borderId="16" xfId="1" applyNumberFormat="1" applyFont="1" applyFill="1" applyBorder="1" applyAlignment="1">
      <alignment horizontal="right" vertical="center"/>
    </xf>
    <xf numFmtId="195" fontId="0" fillId="0" borderId="31" xfId="1" applyNumberFormat="1" applyFont="1" applyFill="1" applyBorder="1" applyAlignment="1">
      <alignment horizontal="right" vertical="center"/>
    </xf>
    <xf numFmtId="195" fontId="0" fillId="0" borderId="16" xfId="1" applyNumberFormat="1" applyFont="1" applyFill="1" applyBorder="1" applyAlignment="1">
      <alignment horizontal="right" vertical="center" shrinkToFit="1"/>
    </xf>
    <xf numFmtId="0" fontId="10" fillId="0" borderId="35" xfId="0" applyFont="1" applyFill="1" applyBorder="1" applyAlignment="1">
      <alignment horizontal="distributed" vertical="distributed"/>
    </xf>
    <xf numFmtId="195" fontId="0" fillId="0" borderId="111" xfId="1" applyNumberFormat="1" applyFont="1" applyFill="1" applyBorder="1" applyAlignment="1">
      <alignment horizontal="right" vertical="center"/>
    </xf>
    <xf numFmtId="195" fontId="0" fillId="0" borderId="10" xfId="1" applyNumberFormat="1" applyFont="1" applyFill="1" applyBorder="1" applyAlignment="1">
      <alignment horizontal="right" vertical="center"/>
    </xf>
    <xf numFmtId="195" fontId="0" fillId="0" borderId="35" xfId="1" applyNumberFormat="1" applyFont="1" applyFill="1" applyBorder="1" applyAlignment="1">
      <alignment horizontal="right" vertical="center"/>
    </xf>
    <xf numFmtId="195" fontId="0" fillId="0" borderId="111" xfId="1" applyNumberFormat="1" applyFont="1" applyFill="1" applyBorder="1" applyAlignment="1">
      <alignment horizontal="right" vertical="center" shrinkToFit="1"/>
    </xf>
    <xf numFmtId="0" fontId="10" fillId="0" borderId="32" xfId="0" applyFont="1" applyFill="1" applyBorder="1" applyAlignment="1">
      <alignment horizontal="distributed" vertical="distributed"/>
    </xf>
    <xf numFmtId="195" fontId="0" fillId="0" borderId="14" xfId="1" applyNumberFormat="1" applyFont="1" applyFill="1" applyBorder="1" applyAlignment="1">
      <alignment horizontal="right" vertical="center"/>
    </xf>
    <xf numFmtId="195" fontId="0" fillId="0" borderId="84" xfId="1" applyNumberFormat="1" applyFont="1" applyFill="1" applyBorder="1" applyAlignment="1">
      <alignment horizontal="right" vertical="center"/>
    </xf>
    <xf numFmtId="195" fontId="0" fillId="0" borderId="32" xfId="1" applyNumberFormat="1" applyFont="1" applyFill="1" applyBorder="1" applyAlignment="1">
      <alignment horizontal="right" vertical="center"/>
    </xf>
    <xf numFmtId="195" fontId="0" fillId="0" borderId="14" xfId="1" applyNumberFormat="1" applyFont="1" applyFill="1" applyBorder="1" applyAlignment="1">
      <alignment horizontal="right" vertical="center" shrinkToFit="1"/>
    </xf>
    <xf numFmtId="0" fontId="10" fillId="0" borderId="178" xfId="0" applyFont="1" applyFill="1" applyBorder="1" applyAlignment="1">
      <alignment horizontal="distributed" vertical="distributed"/>
    </xf>
    <xf numFmtId="195" fontId="0" fillId="0" borderId="182" xfId="1" applyNumberFormat="1" applyFont="1" applyFill="1" applyBorder="1" applyAlignment="1">
      <alignment horizontal="right" vertical="center"/>
    </xf>
    <xf numFmtId="195" fontId="0" fillId="0" borderId="178" xfId="1" applyNumberFormat="1" applyFont="1" applyFill="1" applyBorder="1" applyAlignment="1">
      <alignment horizontal="right" vertical="center"/>
    </xf>
    <xf numFmtId="195" fontId="0" fillId="0" borderId="182" xfId="1" applyNumberFormat="1" applyFont="1" applyFill="1" applyBorder="1" applyAlignment="1">
      <alignment horizontal="right" vertical="center" shrinkToFit="1"/>
    </xf>
    <xf numFmtId="0" fontId="10" fillId="0" borderId="33" xfId="0" applyFont="1" applyFill="1" applyBorder="1" applyAlignment="1">
      <alignment horizontal="distributed" vertical="distributed"/>
    </xf>
    <xf numFmtId="195" fontId="0" fillId="0" borderId="188" xfId="1" applyNumberFormat="1" applyFont="1" applyFill="1" applyBorder="1" applyAlignment="1">
      <alignment horizontal="right" vertical="center"/>
    </xf>
    <xf numFmtId="195" fontId="0" fillId="0" borderId="33" xfId="1" applyNumberFormat="1" applyFont="1" applyFill="1" applyBorder="1" applyAlignment="1">
      <alignment horizontal="right" vertical="center"/>
    </xf>
    <xf numFmtId="195" fontId="0" fillId="0" borderId="188" xfId="1" applyNumberFormat="1" applyFont="1" applyFill="1" applyBorder="1" applyAlignment="1">
      <alignment horizontal="right" vertical="center" shrinkToFit="1"/>
    </xf>
    <xf numFmtId="0" fontId="10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</cellXfs>
  <cellStyles count="5">
    <cellStyle name="パーセント" xfId="3" builtinId="5"/>
    <cellStyle name="ハイパーリンク" xfId="2" builtinId="8"/>
    <cellStyle name="桁区切り" xfId="1" builtinId="6"/>
    <cellStyle name="標準" xfId="0" builtinId="0"/>
    <cellStyle name="標準 2" xfId="4" xr:uid="{94CF9120-2DAC-44C3-A5BA-B16DE41D9AC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hartsheet" Target="chartsheets/sheet1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7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6.xml"/><Relationship Id="rId30" Type="http://schemas.openxmlformats.org/officeDocument/2006/relationships/worksheet" Target="worksheets/sheet29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aseline="0"/>
            </a:pPr>
            <a:r>
              <a:rPr lang="ja-JP" altLang="en-US" sz="2800" b="1" baseline="0"/>
              <a:t>令和６年　</a:t>
            </a:r>
            <a:r>
              <a:rPr lang="ja-JP" sz="2800" b="1" baseline="0"/>
              <a:t>都道府県別出火件数</a:t>
            </a:r>
          </a:p>
        </c:rich>
      </c:tx>
      <c:layout>
        <c:manualLayout>
          <c:xMode val="edge"/>
          <c:yMode val="edge"/>
          <c:x val="0.327686568986569"/>
          <c:y val="1.50610256410256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26984860030326E-2"/>
          <c:y val="0.11980445654169772"/>
          <c:w val="0.88601672771672768"/>
          <c:h val="0.760492905982905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F38-42AF-805E-DD1B21232D33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F38-42AF-805E-DD1B21232D33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F38-42AF-805E-DD1B21232D33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F38-42AF-805E-DD1B21232D33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F38-42AF-805E-DD1B21232D33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F38-42AF-805E-DD1B21232D33}"/>
              </c:ext>
            </c:extLst>
          </c:dPt>
          <c:cat>
            <c:numRef>
              <c:f>'1'!$BD$3:$BD$49</c:f>
              <c:numCache>
                <c:formatCode>#,##0_ </c:formatCode>
                <c:ptCount val="47"/>
              </c:numCache>
            </c:numRef>
          </c:cat>
          <c:val>
            <c:numRef>
              <c:f>'1'!$BE$3:$BE$49</c:f>
              <c:numCache>
                <c:formatCode>#,##0_ 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7-FF38-42AF-805E-DD1B21232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axId val="129984000"/>
        <c:axId val="129985536"/>
      </c:barChart>
      <c:catAx>
        <c:axId val="129984000"/>
        <c:scaling>
          <c:orientation val="minMax"/>
        </c:scaling>
        <c:delete val="0"/>
        <c:axPos val="b"/>
        <c:numFmt formatCode="#,##0_ 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200"/>
            </a:pPr>
            <a:endParaRPr lang="ja-JP"/>
          </a:p>
        </c:txPr>
        <c:crossAx val="12998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985536"/>
        <c:scaling>
          <c:orientation val="minMax"/>
          <c:max val="5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400"/>
                  <a:t>（件）</a:t>
                </a:r>
              </a:p>
            </c:rich>
          </c:tx>
          <c:layout>
            <c:manualLayout>
              <c:xMode val="edge"/>
              <c:yMode val="edge"/>
              <c:x val="2.322956258033728E-2"/>
              <c:y val="4.104693086203730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/>
            </a:pPr>
            <a:endParaRPr lang="ja-JP"/>
          </a:p>
        </c:txPr>
        <c:crossAx val="129984000"/>
        <c:crosses val="autoZero"/>
        <c:crossBetween val="between"/>
      </c:valAx>
      <c:spPr>
        <a:ln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" l="0.59" r="0.43" t="0.59055118110236227" header="0" footer="0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ja-JP">
                <a:solidFill>
                  <a:sysClr val="windowText" lastClr="000000"/>
                </a:solidFill>
              </a:rPr>
              <a:t>火災種別出火構成割合の推移（平成</a:t>
            </a:r>
            <a:r>
              <a:rPr lang="ja-JP" altLang="en-US">
                <a:solidFill>
                  <a:sysClr val="windowText" lastClr="000000"/>
                </a:solidFill>
              </a:rPr>
              <a:t>２７</a:t>
            </a:r>
            <a:r>
              <a:rPr lang="ja-JP">
                <a:solidFill>
                  <a:sysClr val="windowText" lastClr="000000"/>
                </a:solidFill>
              </a:rPr>
              <a:t>年～</a:t>
            </a:r>
            <a:r>
              <a:rPr lang="ja-JP" altLang="en-US">
                <a:solidFill>
                  <a:sysClr val="windowText" lastClr="000000"/>
                </a:solidFill>
              </a:rPr>
              <a:t>令和６</a:t>
            </a:r>
            <a:r>
              <a:rPr lang="ja-JP">
                <a:solidFill>
                  <a:sysClr val="windowText" lastClr="000000"/>
                </a:solidFill>
              </a:rPr>
              <a:t>年）</a:t>
            </a:r>
          </a:p>
        </c:rich>
      </c:tx>
      <c:layout>
        <c:manualLayout>
          <c:xMode val="edge"/>
          <c:yMode val="edge"/>
          <c:x val="0.18645825322790066"/>
          <c:y val="2.02020202020202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886241033305531E-2"/>
          <c:y val="0.11447803642218332"/>
          <c:w val="0.86979166666667707"/>
          <c:h val="0.7693602693602693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'9'!$AQ$33</c:f>
              <c:strCache>
                <c:ptCount val="1"/>
                <c:pt idx="0">
                  <c:v>建物</c:v>
                </c:pt>
              </c:strCache>
            </c:strRef>
          </c:tx>
          <c:invertIfNegative val="0"/>
          <c:dLbls>
            <c:spPr>
              <a:solidFill>
                <a:srgbClr val="FFFFFF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'9'!$AO$34:$AP$45</c:f>
              <c:strCache>
                <c:ptCount val="11"/>
                <c:pt idx="1">
                  <c:v>平成２７年</c:v>
                </c:pt>
                <c:pt idx="2">
                  <c:v>平成２８年</c:v>
                </c:pt>
                <c:pt idx="3">
                  <c:v>平成２９年</c:v>
                </c:pt>
                <c:pt idx="4">
                  <c:v>平成３０年</c:v>
                </c:pt>
                <c:pt idx="5">
                  <c:v>令和１年</c:v>
                </c:pt>
                <c:pt idx="6">
                  <c:v>令和２年</c:v>
                </c:pt>
                <c:pt idx="7">
                  <c:v>令和３年</c:v>
                </c:pt>
                <c:pt idx="8">
                  <c:v>令和４年</c:v>
                </c:pt>
                <c:pt idx="9">
                  <c:v>令和５年</c:v>
                </c:pt>
                <c:pt idx="10">
                  <c:v>令和６年</c:v>
                </c:pt>
              </c:strCache>
            </c:strRef>
          </c:cat>
          <c:val>
            <c:numRef>
              <c:f>'9'!$AQ$34:$AQ$45</c:f>
              <c:numCache>
                <c:formatCode>#,##0_);[Red]\(#,##0\)</c:formatCode>
                <c:ptCount val="12"/>
                <c:pt idx="1">
                  <c:v>259</c:v>
                </c:pt>
                <c:pt idx="2">
                  <c:v>214</c:v>
                </c:pt>
                <c:pt idx="3">
                  <c:v>231</c:v>
                </c:pt>
                <c:pt idx="4">
                  <c:v>225</c:v>
                </c:pt>
                <c:pt idx="5">
                  <c:v>215</c:v>
                </c:pt>
                <c:pt idx="6">
                  <c:v>249</c:v>
                </c:pt>
                <c:pt idx="7">
                  <c:v>238</c:v>
                </c:pt>
                <c:pt idx="8">
                  <c:v>198</c:v>
                </c:pt>
                <c:pt idx="9">
                  <c:v>238</c:v>
                </c:pt>
                <c:pt idx="10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0B-4B56-BABA-34A3017D3BF9}"/>
            </c:ext>
          </c:extLst>
        </c:ser>
        <c:ser>
          <c:idx val="1"/>
          <c:order val="1"/>
          <c:tx>
            <c:strRef>
              <c:f>'9'!$AR$33</c:f>
              <c:strCache>
                <c:ptCount val="1"/>
                <c:pt idx="0">
                  <c:v>林野</c:v>
                </c:pt>
              </c:strCache>
            </c:strRef>
          </c:tx>
          <c:invertIfNegative val="0"/>
          <c:dLbls>
            <c:spPr>
              <a:solidFill>
                <a:srgbClr val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'9'!$AO$34:$AP$45</c:f>
              <c:strCache>
                <c:ptCount val="11"/>
                <c:pt idx="1">
                  <c:v>平成２７年</c:v>
                </c:pt>
                <c:pt idx="2">
                  <c:v>平成２８年</c:v>
                </c:pt>
                <c:pt idx="3">
                  <c:v>平成２９年</c:v>
                </c:pt>
                <c:pt idx="4">
                  <c:v>平成３０年</c:v>
                </c:pt>
                <c:pt idx="5">
                  <c:v>令和１年</c:v>
                </c:pt>
                <c:pt idx="6">
                  <c:v>令和２年</c:v>
                </c:pt>
                <c:pt idx="7">
                  <c:v>令和３年</c:v>
                </c:pt>
                <c:pt idx="8">
                  <c:v>令和４年</c:v>
                </c:pt>
                <c:pt idx="9">
                  <c:v>令和５年</c:v>
                </c:pt>
                <c:pt idx="10">
                  <c:v>令和６年</c:v>
                </c:pt>
              </c:strCache>
            </c:strRef>
          </c:cat>
          <c:val>
            <c:numRef>
              <c:f>'9'!$AR$34:$AR$45</c:f>
              <c:numCache>
                <c:formatCode>#,##0_);[Red]\(#,##0\)</c:formatCode>
                <c:ptCount val="12"/>
                <c:pt idx="1">
                  <c:v>19</c:v>
                </c:pt>
                <c:pt idx="2">
                  <c:v>34</c:v>
                </c:pt>
                <c:pt idx="3">
                  <c:v>32</c:v>
                </c:pt>
                <c:pt idx="4">
                  <c:v>31</c:v>
                </c:pt>
                <c:pt idx="5">
                  <c:v>29</c:v>
                </c:pt>
                <c:pt idx="6">
                  <c:v>33</c:v>
                </c:pt>
                <c:pt idx="7">
                  <c:v>30</c:v>
                </c:pt>
                <c:pt idx="8">
                  <c:v>13</c:v>
                </c:pt>
                <c:pt idx="9">
                  <c:v>30</c:v>
                </c:pt>
                <c:pt idx="1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0B-4B56-BABA-34A3017D3BF9}"/>
            </c:ext>
          </c:extLst>
        </c:ser>
        <c:ser>
          <c:idx val="2"/>
          <c:order val="2"/>
          <c:tx>
            <c:strRef>
              <c:f>'9'!$AS$33</c:f>
              <c:strCache>
                <c:ptCount val="1"/>
                <c:pt idx="0">
                  <c:v>車両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0B-4B56-BABA-34A3017D3BF9}"/>
                </c:ext>
              </c:extLst>
            </c:dLbl>
            <c:spPr>
              <a:solidFill>
                <a:srgbClr val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'9'!$AO$34:$AP$45</c:f>
              <c:strCache>
                <c:ptCount val="11"/>
                <c:pt idx="1">
                  <c:v>平成２７年</c:v>
                </c:pt>
                <c:pt idx="2">
                  <c:v>平成２８年</c:v>
                </c:pt>
                <c:pt idx="3">
                  <c:v>平成２９年</c:v>
                </c:pt>
                <c:pt idx="4">
                  <c:v>平成３０年</c:v>
                </c:pt>
                <c:pt idx="5">
                  <c:v>令和１年</c:v>
                </c:pt>
                <c:pt idx="6">
                  <c:v>令和２年</c:v>
                </c:pt>
                <c:pt idx="7">
                  <c:v>令和３年</c:v>
                </c:pt>
                <c:pt idx="8">
                  <c:v>令和４年</c:v>
                </c:pt>
                <c:pt idx="9">
                  <c:v>令和５年</c:v>
                </c:pt>
                <c:pt idx="10">
                  <c:v>令和６年</c:v>
                </c:pt>
              </c:strCache>
            </c:strRef>
          </c:cat>
          <c:val>
            <c:numRef>
              <c:f>'9'!$AS$34:$AS$45</c:f>
              <c:numCache>
                <c:formatCode>#,##0_);[Red]\(#,##0\)</c:formatCode>
                <c:ptCount val="12"/>
                <c:pt idx="1">
                  <c:v>48</c:v>
                </c:pt>
                <c:pt idx="2">
                  <c:v>40</c:v>
                </c:pt>
                <c:pt idx="3">
                  <c:v>35</c:v>
                </c:pt>
                <c:pt idx="4">
                  <c:v>49</c:v>
                </c:pt>
                <c:pt idx="5">
                  <c:v>35</c:v>
                </c:pt>
                <c:pt idx="6">
                  <c:v>45</c:v>
                </c:pt>
                <c:pt idx="7">
                  <c:v>43</c:v>
                </c:pt>
                <c:pt idx="8">
                  <c:v>46</c:v>
                </c:pt>
                <c:pt idx="9">
                  <c:v>43</c:v>
                </c:pt>
                <c:pt idx="10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0B-4B56-BABA-34A3017D3BF9}"/>
            </c:ext>
          </c:extLst>
        </c:ser>
        <c:ser>
          <c:idx val="3"/>
          <c:order val="3"/>
          <c:tx>
            <c:strRef>
              <c:f>'9'!$AT$33</c:f>
              <c:strCache>
                <c:ptCount val="1"/>
                <c:pt idx="0">
                  <c:v>船舶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8750000000000019E-2"/>
                  <c:y val="1.7350230211122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0B-4B56-BABA-34A3017D3BF9}"/>
                </c:ext>
              </c:extLst>
            </c:dLbl>
            <c:dLbl>
              <c:idx val="1"/>
              <c:layout>
                <c:manualLayout>
                  <c:x val="1.247663496313334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0B-4B56-BABA-34A3017D3BF9}"/>
                </c:ext>
              </c:extLst>
            </c:dLbl>
            <c:dLbl>
              <c:idx val="2"/>
              <c:layout>
                <c:manualLayout>
                  <c:x val="8.3177566420888967E-3"/>
                  <c:y val="-8.2406448395195081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0B-4B56-BABA-34A3017D3BF9}"/>
                </c:ext>
              </c:extLst>
            </c:dLbl>
            <c:dLbl>
              <c:idx val="3"/>
              <c:layout>
                <c:manualLayout>
                  <c:x val="1.8021806057859274E-2"/>
                  <c:y val="-4.494949110628307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0B-4B56-BABA-34A3017D3BF9}"/>
                </c:ext>
              </c:extLst>
            </c:dLbl>
            <c:dLbl>
              <c:idx val="4"/>
              <c:layout>
                <c:manualLayout>
                  <c:x val="1.524922051049631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B0B-4B56-BABA-34A3017D3BF9}"/>
                </c:ext>
              </c:extLst>
            </c:dLbl>
            <c:dLbl>
              <c:idx val="5"/>
              <c:layout>
                <c:manualLayout>
                  <c:x val="1.109034218945186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0B-4B56-BABA-34A3017D3BF9}"/>
                </c:ext>
              </c:extLst>
            </c:dLbl>
            <c:dLbl>
              <c:idx val="6"/>
              <c:layout>
                <c:manualLayout>
                  <c:x val="1.524922051049631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B0B-4B56-BABA-34A3017D3BF9}"/>
                </c:ext>
              </c:extLst>
            </c:dLbl>
            <c:dLbl>
              <c:idx val="7"/>
              <c:layout>
                <c:manualLayout>
                  <c:x val="1.2476634963133447E-2"/>
                  <c:y val="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B0B-4B56-BABA-34A3017D3BF9}"/>
                </c:ext>
              </c:extLst>
            </c:dLbl>
            <c:dLbl>
              <c:idx val="8"/>
              <c:layout>
                <c:manualLayout>
                  <c:x val="1.3862927736814827E-2"/>
                  <c:y val="-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B0B-4B56-BABA-34A3017D3BF9}"/>
                </c:ext>
              </c:extLst>
            </c:dLbl>
            <c:dLbl>
              <c:idx val="9"/>
              <c:layout>
                <c:manualLayout>
                  <c:x val="1.2476634963133344E-2"/>
                  <c:y val="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B0B-4B56-BABA-34A3017D3BF9}"/>
                </c:ext>
              </c:extLst>
            </c:dLbl>
            <c:dLbl>
              <c:idx val="10"/>
              <c:layout>
                <c:manualLayout>
                  <c:x val="1.2509163722704768E-2"/>
                  <c:y val="-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B0B-4B56-BABA-34A3017D3BF9}"/>
                </c:ext>
              </c:extLst>
            </c:dLbl>
            <c:spPr>
              <a:solidFill>
                <a:srgbClr val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'9'!$AO$34:$AP$45</c:f>
              <c:strCache>
                <c:ptCount val="11"/>
                <c:pt idx="1">
                  <c:v>平成２７年</c:v>
                </c:pt>
                <c:pt idx="2">
                  <c:v>平成２８年</c:v>
                </c:pt>
                <c:pt idx="3">
                  <c:v>平成２９年</c:v>
                </c:pt>
                <c:pt idx="4">
                  <c:v>平成３０年</c:v>
                </c:pt>
                <c:pt idx="5">
                  <c:v>令和１年</c:v>
                </c:pt>
                <c:pt idx="6">
                  <c:v>令和２年</c:v>
                </c:pt>
                <c:pt idx="7">
                  <c:v>令和３年</c:v>
                </c:pt>
                <c:pt idx="8">
                  <c:v>令和４年</c:v>
                </c:pt>
                <c:pt idx="9">
                  <c:v>令和５年</c:v>
                </c:pt>
                <c:pt idx="10">
                  <c:v>令和６年</c:v>
                </c:pt>
              </c:strCache>
            </c:strRef>
          </c:cat>
          <c:val>
            <c:numRef>
              <c:f>'9'!$AT$34:$AT$45</c:f>
              <c:numCache>
                <c:formatCode>#,##0_);[Red]\(#,##0\)</c:formatCode>
                <c:ptCount val="12"/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B0B-4B56-BABA-34A3017D3BF9}"/>
            </c:ext>
          </c:extLst>
        </c:ser>
        <c:ser>
          <c:idx val="4"/>
          <c:order val="4"/>
          <c:tx>
            <c:strRef>
              <c:f>'9'!$AU$33</c:f>
              <c:strCache>
                <c:ptCount val="1"/>
                <c:pt idx="0">
                  <c:v>航空機</c:v>
                </c:pt>
              </c:strCache>
            </c:strRef>
          </c:tx>
          <c:invertIfNegative val="0"/>
          <c:cat>
            <c:strRef>
              <c:f>'9'!$AO$34:$AP$45</c:f>
              <c:strCache>
                <c:ptCount val="11"/>
                <c:pt idx="1">
                  <c:v>平成２７年</c:v>
                </c:pt>
                <c:pt idx="2">
                  <c:v>平成２８年</c:v>
                </c:pt>
                <c:pt idx="3">
                  <c:v>平成２９年</c:v>
                </c:pt>
                <c:pt idx="4">
                  <c:v>平成３０年</c:v>
                </c:pt>
                <c:pt idx="5">
                  <c:v>令和１年</c:v>
                </c:pt>
                <c:pt idx="6">
                  <c:v>令和２年</c:v>
                </c:pt>
                <c:pt idx="7">
                  <c:v>令和３年</c:v>
                </c:pt>
                <c:pt idx="8">
                  <c:v>令和４年</c:v>
                </c:pt>
                <c:pt idx="9">
                  <c:v>令和５年</c:v>
                </c:pt>
                <c:pt idx="10">
                  <c:v>令和６年</c:v>
                </c:pt>
              </c:strCache>
            </c:strRef>
          </c:cat>
          <c:val>
            <c:numRef>
              <c:f>'9'!$AU$34:$AU$45</c:f>
              <c:numCache>
                <c:formatCode>#,##0_);[Red]\(#,##0\)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B0B-4B56-BABA-34A3017D3BF9}"/>
            </c:ext>
          </c:extLst>
        </c:ser>
        <c:ser>
          <c:idx val="5"/>
          <c:order val="5"/>
          <c:tx>
            <c:strRef>
              <c:f>'9'!$AV$33</c:f>
              <c:strCache>
                <c:ptCount val="1"/>
                <c:pt idx="0">
                  <c:v>その他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B0B-4B56-BABA-34A3017D3BF9}"/>
                </c:ext>
              </c:extLst>
            </c:dLbl>
            <c:spPr>
              <a:solidFill>
                <a:srgbClr val="FFFFFF"/>
              </a:solidFill>
              <a:ln>
                <a:solidFill>
                  <a:schemeClr val="bg1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'9'!$AO$34:$AP$45</c:f>
              <c:strCache>
                <c:ptCount val="11"/>
                <c:pt idx="1">
                  <c:v>平成２７年</c:v>
                </c:pt>
                <c:pt idx="2">
                  <c:v>平成２８年</c:v>
                </c:pt>
                <c:pt idx="3">
                  <c:v>平成２９年</c:v>
                </c:pt>
                <c:pt idx="4">
                  <c:v>平成３０年</c:v>
                </c:pt>
                <c:pt idx="5">
                  <c:v>令和１年</c:v>
                </c:pt>
                <c:pt idx="6">
                  <c:v>令和２年</c:v>
                </c:pt>
                <c:pt idx="7">
                  <c:v>令和３年</c:v>
                </c:pt>
                <c:pt idx="8">
                  <c:v>令和４年</c:v>
                </c:pt>
                <c:pt idx="9">
                  <c:v>令和５年</c:v>
                </c:pt>
                <c:pt idx="10">
                  <c:v>令和６年</c:v>
                </c:pt>
              </c:strCache>
            </c:strRef>
          </c:cat>
          <c:val>
            <c:numRef>
              <c:f>'9'!$AV$34:$AV$45</c:f>
              <c:numCache>
                <c:formatCode>#,##0_);[Red]\(#,##0\)</c:formatCode>
                <c:ptCount val="12"/>
                <c:pt idx="1">
                  <c:v>170</c:v>
                </c:pt>
                <c:pt idx="2">
                  <c:v>225</c:v>
                </c:pt>
                <c:pt idx="3">
                  <c:v>213</c:v>
                </c:pt>
                <c:pt idx="4">
                  <c:v>204</c:v>
                </c:pt>
                <c:pt idx="5">
                  <c:v>198</c:v>
                </c:pt>
                <c:pt idx="6">
                  <c:v>271</c:v>
                </c:pt>
                <c:pt idx="7">
                  <c:v>275</c:v>
                </c:pt>
                <c:pt idx="8">
                  <c:v>196</c:v>
                </c:pt>
                <c:pt idx="9">
                  <c:v>275</c:v>
                </c:pt>
                <c:pt idx="10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B0B-4B56-BABA-34A3017D3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120512"/>
        <c:axId val="151142784"/>
      </c:barChart>
      <c:catAx>
        <c:axId val="151120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51142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42784"/>
        <c:scaling>
          <c:orientation val="minMax"/>
        </c:scaling>
        <c:delete val="0"/>
        <c:axPos val="b"/>
        <c:majorGridlines/>
        <c:numFmt formatCode="0%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51120512"/>
        <c:crossesAt val="1"/>
        <c:crossBetween val="between"/>
      </c:valAx>
    </c:plotArea>
    <c:legend>
      <c:legendPos val="b"/>
      <c:layout>
        <c:manualLayout>
          <c:xMode val="edge"/>
          <c:yMode val="edge"/>
          <c:x val="0.16073839081219871"/>
          <c:y val="0.81231463044115571"/>
          <c:w val="0.68892343676805134"/>
          <c:h val="6.1859074031069612E-2"/>
        </c:manualLayout>
      </c:layout>
      <c:overlay val="0"/>
      <c:spPr>
        <a:ln>
          <a:noFill/>
        </a:ln>
      </c:spPr>
      <c:txPr>
        <a:bodyPr/>
        <a:lstStyle/>
        <a:p>
          <a:pPr>
            <a:defRPr sz="1500" baseline="0"/>
          </a:pPr>
          <a:endParaRPr lang="ja-JP"/>
        </a:p>
      </c:txPr>
    </c:legend>
    <c:plotVisOnly val="1"/>
    <c:dispBlanksAs val="gap"/>
    <c:showDLblsOverMax val="0"/>
  </c:chart>
  <c:spPr>
    <a:ln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'26'!$Q$7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'26'!$R$8</c:f>
              <c:strCache>
                <c:ptCount val="1"/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'26'!$Q$9:$Q$19</c15:sqref>
                  </c15:fullRef>
                </c:ext>
              </c:extLst>
              <c:f>'26'!$Q$10:$Q$19</c:f>
              <c:numCache>
                <c:formatCode>General</c:formatCode>
                <c:ptCount val="10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'26'!$R$9:$R$19</c15:sqref>
                  </c15:fullRef>
                </c:ext>
              </c:extLst>
              <c:f>'26'!$R$10:$R$19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07-4319-BC39-59EC5B47CA77}"/>
            </c:ext>
          </c:extLst>
        </c:ser>
        <c:ser>
          <c:idx val="1"/>
          <c:order val="1"/>
          <c:tx>
            <c:strRef>
              <c:f>'26'!$S$8</c:f>
              <c:strCache>
                <c:ptCount val="1"/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'26'!$Q$9:$Q$19</c15:sqref>
                  </c15:fullRef>
                </c:ext>
              </c:extLst>
              <c:f>'26'!$Q$10:$Q$19</c:f>
              <c:numCache>
                <c:formatCode>General</c:formatCode>
                <c:ptCount val="10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'26'!$S$9:$S$19</c15:sqref>
                  </c15:fullRef>
                </c:ext>
              </c:extLst>
              <c:f>'26'!$S$10:$S$19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7-4319-BC39-59EC5B47C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1921424"/>
        <c:axId val="1712761232"/>
      </c:lineChart>
      <c:catAx>
        <c:axId val="171192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2761232"/>
        <c:crosses val="autoZero"/>
        <c:auto val="1"/>
        <c:lblAlgn val="ctr"/>
        <c:lblOffset val="100"/>
        <c:noMultiLvlLbl val="0"/>
      </c:catAx>
      <c:valAx>
        <c:axId val="1712761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11921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'27'!$Q$8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'27'!$R$9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'27'!$Q$10:$Q$20</c15:sqref>
                  </c15:fullRef>
                </c:ext>
              </c:extLst>
              <c:f>'27'!$Q$11:$Q$20</c:f>
              <c:numCache>
                <c:formatCode>General</c:formatCode>
                <c:ptCount val="10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'27'!$R$10:$R$20</c15:sqref>
                  </c15:fullRef>
                </c:ext>
              </c:extLst>
              <c:f>'27'!$R$11:$R$20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4C8E-4AF9-8B15-3E140715D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1770464"/>
        <c:axId val="1727084480"/>
      </c:barChart>
      <c:lineChart>
        <c:grouping val="standard"/>
        <c:varyColors val="0"/>
        <c:ser>
          <c:idx val="1"/>
          <c:order val="1"/>
          <c:tx>
            <c:strRef>
              <c:f>'27'!$S$9</c:f>
              <c:strCache>
                <c:ptCount val="1"/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'27'!$Q$10:$Q$20</c15:sqref>
                  </c15:fullRef>
                </c:ext>
              </c:extLst>
              <c:f>'27'!$Q$11:$Q$20</c:f>
              <c:numCache>
                <c:formatCode>General</c:formatCode>
                <c:ptCount val="10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'27'!$S$10:$S$20</c15:sqref>
                  </c15:fullRef>
                </c:ext>
              </c:extLst>
              <c:f>'27'!$S$11:$S$20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E-4AF9-8B15-3E140715D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780464"/>
        <c:axId val="1727095712"/>
      </c:lineChart>
      <c:catAx>
        <c:axId val="208177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7084480"/>
        <c:crosses val="autoZero"/>
        <c:auto val="1"/>
        <c:lblAlgn val="ctr"/>
        <c:lblOffset val="100"/>
        <c:noMultiLvlLbl val="0"/>
      </c:catAx>
      <c:valAx>
        <c:axId val="172708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81770464"/>
        <c:crosses val="autoZero"/>
        <c:crossBetween val="between"/>
      </c:valAx>
      <c:valAx>
        <c:axId val="172709571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81780464"/>
        <c:crosses val="max"/>
        <c:crossBetween val="between"/>
      </c:valAx>
      <c:catAx>
        <c:axId val="20817804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27095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'28'!$Q$8</c:f>
          <c:strCache>
            <c:ptCount val="1"/>
          </c:strCache>
        </c:strRef>
      </c:tx>
      <c:layout>
        <c:manualLayout>
          <c:xMode val="edge"/>
          <c:yMode val="edge"/>
          <c:x val="0.26666687706120901"/>
          <c:y val="2.71132911664730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925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537325615405018"/>
          <c:y val="0.12628942282536229"/>
          <c:w val="0.70404757020602882"/>
          <c:h val="0.74896641939050224"/>
        </c:manualLayout>
      </c:layout>
      <c:lineChart>
        <c:grouping val="standard"/>
        <c:varyColors val="0"/>
        <c:ser>
          <c:idx val="1"/>
          <c:order val="0"/>
          <c:tx>
            <c:strRef>
              <c:f>'9'!$AR$18</c:f>
              <c:strCache>
                <c:ptCount val="1"/>
                <c:pt idx="0">
                  <c:v>令和６年</c:v>
                </c:pt>
              </c:strCache>
            </c:strRef>
          </c:tx>
          <c:val>
            <c:numRef>
              <c:f>'9'!$AR$19:$AR$30</c:f>
              <c:numCache>
                <c:formatCode>#,##0_);[Red]\(#,##0\)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1-4F0C-81BA-A22F045BEFE6}"/>
            </c:ext>
          </c:extLst>
        </c:ser>
        <c:ser>
          <c:idx val="2"/>
          <c:order val="1"/>
          <c:tx>
            <c:strRef>
              <c:f>'9'!$AQ$18</c:f>
              <c:strCache>
                <c:ptCount val="1"/>
                <c:pt idx="0">
                  <c:v>令和５年</c:v>
                </c:pt>
              </c:strCache>
            </c:strRef>
          </c:tx>
          <c:val>
            <c:numRef>
              <c:f>'9'!$AQ$19:$AQ$30</c:f>
              <c:numCache>
                <c:formatCode>#,##0_);[Red]\(#,##0\)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9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1-4F0C-81BA-A22F045BEFE6}"/>
            </c:ext>
          </c:extLst>
        </c:ser>
        <c:ser>
          <c:idx val="0"/>
          <c:order val="2"/>
          <c:tx>
            <c:strRef>
              <c:f>'9'!$AP$18</c:f>
              <c:strCache>
                <c:ptCount val="1"/>
                <c:pt idx="0">
                  <c:v>令和４年</c:v>
                </c:pt>
              </c:strCache>
            </c:strRef>
          </c:tx>
          <c:val>
            <c:numRef>
              <c:f>'9'!$AP$19:$AP$30</c:f>
              <c:numCache>
                <c:formatCode>#,##0_);[Red]\(#,##0\)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7</c:v>
                </c:pt>
                <c:pt idx="3">
                  <c:v>6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31-4F0C-81BA-A22F045BE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108800"/>
        <c:axId val="188110336"/>
      </c:lineChart>
      <c:catAx>
        <c:axId val="18810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8110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110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件数</a:t>
                </a:r>
              </a:p>
            </c:rich>
          </c:tx>
          <c:layout>
            <c:manualLayout>
              <c:xMode val="edge"/>
              <c:yMode val="edge"/>
              <c:x val="2.6202325911665852E-2"/>
              <c:y val="0.475811425211192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81088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158726902624149"/>
          <c:y val="0.37480128508526594"/>
          <c:w val="0.12024048096192384"/>
          <c:h val="9.56940509915014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98425196850393704" r="0.78740157480314965" t="0.98425196850393704" header="0.51181102362204722" footer="0.51181102362204722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'28'!$Q$8</c:f>
          <c:strCache>
            <c:ptCount val="1"/>
          </c:strCache>
        </c:strRef>
      </c:tx>
      <c:layout>
        <c:manualLayout>
          <c:xMode val="edge"/>
          <c:yMode val="edge"/>
          <c:x val="0.26666687706120901"/>
          <c:y val="2.71132911664730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925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537325615405018"/>
          <c:y val="0.12628942282536229"/>
          <c:w val="0.70404757020602882"/>
          <c:h val="0.74896641939050224"/>
        </c:manualLayout>
      </c:layout>
      <c:lineChart>
        <c:grouping val="standard"/>
        <c:varyColors val="0"/>
        <c:ser>
          <c:idx val="1"/>
          <c:order val="0"/>
          <c:tx>
            <c:strRef>
              <c:f>'9'!$AR$18</c:f>
              <c:strCache>
                <c:ptCount val="1"/>
                <c:pt idx="0">
                  <c:v>令和６年</c:v>
                </c:pt>
              </c:strCache>
            </c:strRef>
          </c:tx>
          <c:val>
            <c:numRef>
              <c:f>'9'!$AR$19:$AR$30</c:f>
              <c:numCache>
                <c:formatCode>#,##0_);[Red]\(#,##0\)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E-43AB-91C9-4E3B70EA749A}"/>
            </c:ext>
          </c:extLst>
        </c:ser>
        <c:ser>
          <c:idx val="2"/>
          <c:order val="1"/>
          <c:tx>
            <c:strRef>
              <c:f>'9'!$AQ$18</c:f>
              <c:strCache>
                <c:ptCount val="1"/>
                <c:pt idx="0">
                  <c:v>令和５年</c:v>
                </c:pt>
              </c:strCache>
            </c:strRef>
          </c:tx>
          <c:val>
            <c:numRef>
              <c:f>'9'!$AQ$19:$AQ$30</c:f>
              <c:numCache>
                <c:formatCode>#,##0_);[Red]\(#,##0\)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9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E-43AB-91C9-4E3B70EA749A}"/>
            </c:ext>
          </c:extLst>
        </c:ser>
        <c:ser>
          <c:idx val="0"/>
          <c:order val="2"/>
          <c:tx>
            <c:strRef>
              <c:f>'9'!$AP$18</c:f>
              <c:strCache>
                <c:ptCount val="1"/>
                <c:pt idx="0">
                  <c:v>令和４年</c:v>
                </c:pt>
              </c:strCache>
            </c:strRef>
          </c:tx>
          <c:val>
            <c:numRef>
              <c:f>'9'!$AP$19:$AP$30</c:f>
              <c:numCache>
                <c:formatCode>#,##0_);[Red]\(#,##0\)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7</c:v>
                </c:pt>
                <c:pt idx="3">
                  <c:v>6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0E-43AB-91C9-4E3B70EA7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108800"/>
        <c:axId val="188110336"/>
      </c:lineChart>
      <c:catAx>
        <c:axId val="18810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8110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110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件数</a:t>
                </a:r>
              </a:p>
            </c:rich>
          </c:tx>
          <c:layout>
            <c:manualLayout>
              <c:xMode val="edge"/>
              <c:yMode val="edge"/>
              <c:x val="2.6202325911665852E-2"/>
              <c:y val="0.475811425211192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81088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158726902624149"/>
          <c:y val="0.37480128508526594"/>
          <c:w val="0.12024048096192384"/>
          <c:h val="9.56940509915014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98425196850393704" r="0.78740157480314965" t="0.98425196850393704" header="0.51181102362204722" footer="0.51181102362204722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'29'!$AG$8</c:f>
          <c:strCache>
            <c:ptCount val="1"/>
            <c:pt idx="0">
              <c:v>令和６年　全火災の主な出火原因</c:v>
            </c:pt>
          </c:strCache>
        </c:strRef>
      </c:tx>
      <c:layout>
        <c:manualLayout>
          <c:xMode val="edge"/>
          <c:yMode val="edge"/>
          <c:x val="0.33619082292863889"/>
          <c:y val="1.508600226543391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32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view3D>
      <c:rotX val="15"/>
      <c:hPercent val="6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3282364933741081E-2"/>
          <c:y val="2.2646849863063315E-2"/>
          <c:w val="0.88187776229760539"/>
          <c:h val="0.80117440868802003"/>
        </c:manualLayout>
      </c:layout>
      <c:bar3DChart>
        <c:barDir val="col"/>
        <c:grouping val="stacked"/>
        <c:varyColors val="0"/>
        <c:ser>
          <c:idx val="0"/>
          <c:order val="0"/>
          <c:tx>
            <c:v>出火件数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 prstMaterial="dkEdge"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8.0262562460999085E-3"/>
                  <c:y val="-0.11457921483218853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CD-41AE-9076-5269C71EE3E8}"/>
                </c:ext>
              </c:extLst>
            </c:dLbl>
            <c:dLbl>
              <c:idx val="1"/>
              <c:layout>
                <c:manualLayout>
                  <c:x val="8.3441702273604184E-3"/>
                  <c:y val="-0.18784323169710168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CD-41AE-9076-5269C71EE3E8}"/>
                </c:ext>
              </c:extLst>
            </c:dLbl>
            <c:dLbl>
              <c:idx val="2"/>
              <c:layout>
                <c:manualLayout>
                  <c:x val="7.2990876140482438E-3"/>
                  <c:y val="-7.5423595064566126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CD-41AE-9076-5269C71EE3E8}"/>
                </c:ext>
              </c:extLst>
            </c:dLbl>
            <c:dLbl>
              <c:idx val="3"/>
              <c:layout>
                <c:manualLayout>
                  <c:x val="6.0789497501560034E-3"/>
                  <c:y val="-8.9673870553414872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CD-41AE-9076-5269C71EE3E8}"/>
                </c:ext>
              </c:extLst>
            </c:dLbl>
            <c:dLbl>
              <c:idx val="4"/>
              <c:layout>
                <c:manualLayout>
                  <c:x val="8.5413302466048804E-3"/>
                  <c:y val="-9.784714078293405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CD-41AE-9076-5269C71EE3E8}"/>
                </c:ext>
              </c:extLst>
            </c:dLbl>
            <c:dLbl>
              <c:idx val="5"/>
              <c:layout>
                <c:manualLayout>
                  <c:x val="7.6553617505107667E-3"/>
                  <c:y val="-7.4081652360012948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CD-41AE-9076-5269C71EE3E8}"/>
                </c:ext>
              </c:extLst>
            </c:dLbl>
            <c:dLbl>
              <c:idx val="6"/>
              <c:layout>
                <c:manualLayout>
                  <c:x val="7.4113812696489862E-3"/>
                  <c:y val="-3.931614873554265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CD-41AE-9076-5269C71EE3E8}"/>
                </c:ext>
              </c:extLst>
            </c:dLbl>
            <c:dLbl>
              <c:idx val="7"/>
              <c:layout>
                <c:manualLayout>
                  <c:x val="9.6820508027319948E-3"/>
                  <c:y val="-6.7627684704294894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CD-41AE-9076-5269C71EE3E8}"/>
                </c:ext>
              </c:extLst>
            </c:dLbl>
            <c:dLbl>
              <c:idx val="8"/>
              <c:layout>
                <c:manualLayout>
                  <c:x val="8.6685625276876691E-3"/>
                  <c:y val="-6.2198511755179542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CD-41AE-9076-5269C71EE3E8}"/>
                </c:ext>
              </c:extLst>
            </c:dLbl>
            <c:dLbl>
              <c:idx val="9"/>
              <c:layout>
                <c:manualLayout>
                  <c:x val="9.4190973381074617E-3"/>
                  <c:y val="-3.2342733763445854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CD-41AE-9076-5269C71EE3E8}"/>
                </c:ext>
              </c:extLst>
            </c:dLbl>
            <c:dLbl>
              <c:idx val="10"/>
              <c:layout>
                <c:manualLayout>
                  <c:x val="7.6949979837932572E-3"/>
                  <c:y val="-5.0425583776556711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CD-41AE-9076-5269C71EE3E8}"/>
                </c:ext>
              </c:extLst>
            </c:dLbl>
            <c:dLbl>
              <c:idx val="11"/>
              <c:layout>
                <c:manualLayout>
                  <c:x val="3.6328603207720633E-3"/>
                  <c:y val="-0.41024515552577207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CD-41AE-9076-5269C71EE3E8}"/>
                </c:ext>
              </c:extLst>
            </c:dLbl>
            <c:dLbl>
              <c:idx val="12"/>
              <c:layout>
                <c:manualLayout>
                  <c:x val="6.8880727477123437E-3"/>
                  <c:y val="-0.2173824482046127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CD-41AE-9076-5269C71EE3E8}"/>
                </c:ext>
              </c:extLst>
            </c:dLbl>
            <c:numFmt formatCode="#,##0_);[Red]\(#,##0\)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anchor="ctr" anchorCtr="1"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'11'!$D$3:$P$3</c:f>
              <c:strCache>
                <c:ptCount val="13"/>
                <c:pt idx="0">
                  <c:v>たばこ</c:v>
                </c:pt>
                <c:pt idx="1">
                  <c:v>たき火</c:v>
                </c:pt>
                <c:pt idx="2">
                  <c:v>火遊び</c:v>
                </c:pt>
                <c:pt idx="3">
                  <c:v>こんろ</c:v>
                </c:pt>
                <c:pt idx="4">
                  <c:v>放火</c:v>
                </c:pt>
                <c:pt idx="5">
                  <c:v>放火の疑い</c:v>
                </c:pt>
                <c:pt idx="6">
                  <c:v>風呂かまど</c:v>
                </c:pt>
                <c:pt idx="7">
                  <c:v>ストーブ</c:v>
                </c:pt>
                <c:pt idx="8">
                  <c:v>マッチ・
ライター</c:v>
                </c:pt>
                <c:pt idx="9">
                  <c:v>煙突・煙道</c:v>
                </c:pt>
                <c:pt idx="10">
                  <c:v>電灯電話等の
配線</c:v>
                </c:pt>
                <c:pt idx="11">
                  <c:v>その他</c:v>
                </c:pt>
                <c:pt idx="12">
                  <c:v>調査中・不明</c:v>
                </c:pt>
              </c:strCache>
            </c:strRef>
          </c:cat>
          <c:val>
            <c:numRef>
              <c:f>'11'!$D$15:$P$15</c:f>
              <c:numCache>
                <c:formatCode>0_);[Red]\(0\)</c:formatCode>
                <c:ptCount val="13"/>
                <c:pt idx="0">
                  <c:v>28</c:v>
                </c:pt>
                <c:pt idx="1">
                  <c:v>101</c:v>
                </c:pt>
                <c:pt idx="2">
                  <c:v>3</c:v>
                </c:pt>
                <c:pt idx="3">
                  <c:v>23</c:v>
                </c:pt>
                <c:pt idx="4">
                  <c:v>13</c:v>
                </c:pt>
                <c:pt idx="5">
                  <c:v>6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12</c:v>
                </c:pt>
                <c:pt idx="10">
                  <c:v>26</c:v>
                </c:pt>
                <c:pt idx="11">
                  <c:v>166</c:v>
                </c:pt>
                <c:pt idx="12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FCD-41AE-9076-5269C71EE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1037440"/>
        <c:axId val="151038976"/>
        <c:axId val="0"/>
      </c:bar3DChart>
      <c:catAx>
        <c:axId val="151037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2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038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0389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2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2800"/>
                  <a:t>（件）</a:t>
                </a:r>
              </a:p>
            </c:rich>
          </c:tx>
          <c:layout>
            <c:manualLayout>
              <c:xMode val="edge"/>
              <c:yMode val="edge"/>
              <c:x val="2.1587034168326436E-3"/>
              <c:y val="4.9031690292151604E-3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037440"/>
        <c:crosses val="autoZero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59055118110236227" r="0.39370078740157483" t="0.78740157480314965" header="0.51181102362204722" footer="0.51181102362204722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'30'!$S$8</c:f>
          <c:strCache>
            <c:ptCount val="1"/>
          </c:strCache>
        </c:strRef>
      </c:tx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2294871794871793"/>
          <c:y val="0.11742243363274606"/>
          <c:w val="0.51179487179487182"/>
          <c:h val="0.83166666666666667"/>
        </c:manualLayout>
      </c:layout>
      <c:pieChart>
        <c:varyColors val="1"/>
        <c:ser>
          <c:idx val="0"/>
          <c:order val="0"/>
          <c:tx>
            <c:v>発火源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785-47FE-82D5-161C2DCCF0C4}"/>
              </c:ext>
            </c:extLst>
          </c:dPt>
          <c:dPt>
            <c:idx val="1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785-47FE-82D5-161C2DCCF0C4}"/>
              </c:ext>
            </c:extLst>
          </c:dPt>
          <c:dPt>
            <c:idx val="2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785-47FE-82D5-161C2DCCF0C4}"/>
              </c:ext>
            </c:extLst>
          </c:dPt>
          <c:dPt>
            <c:idx val="3"/>
            <c:bubble3D val="0"/>
            <c:spPr>
              <a:pattFill prst="lgGri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785-47FE-82D5-161C2DCCF0C4}"/>
              </c:ext>
            </c:extLst>
          </c:dPt>
          <c:dPt>
            <c:idx val="4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785-47FE-82D5-161C2DCCF0C4}"/>
              </c:ext>
            </c:extLst>
          </c:dPt>
          <c:dPt>
            <c:idx val="5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785-47FE-82D5-161C2DCCF0C4}"/>
              </c:ext>
            </c:extLst>
          </c:dPt>
          <c:dPt>
            <c:idx val="6"/>
            <c:bubble3D val="0"/>
            <c:spPr>
              <a:pattFill prst="dash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3785-47FE-82D5-161C2DCCF0C4}"/>
              </c:ext>
            </c:extLst>
          </c:dPt>
          <c:dPt>
            <c:idx val="7"/>
            <c:bubble3D val="0"/>
            <c:spPr>
              <a:pattFill prst="divo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3785-47FE-82D5-161C2DCCF0C4}"/>
              </c:ext>
            </c:extLst>
          </c:dPt>
          <c:dPt>
            <c:idx val="8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3785-47FE-82D5-161C2DCCF0C4}"/>
              </c:ext>
            </c:extLst>
          </c:dPt>
          <c:dLbls>
            <c:dLbl>
              <c:idx val="0"/>
              <c:layout>
                <c:manualLayout>
                  <c:x val="8.2103376783784279E-2"/>
                  <c:y val="2.75729585484965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85-47FE-82D5-161C2DCCF0C4}"/>
                </c:ext>
              </c:extLst>
            </c:dLbl>
            <c:dLbl>
              <c:idx val="1"/>
              <c:layout>
                <c:manualLayout>
                  <c:x val="7.4858289772601952E-4"/>
                  <c:y val="-4.92740882474994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334625322997415"/>
                      <c:h val="0.145542087213568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785-47FE-82D5-161C2DCCF0C4}"/>
                </c:ext>
              </c:extLst>
            </c:dLbl>
            <c:dLbl>
              <c:idx val="2"/>
              <c:layout>
                <c:manualLayout>
                  <c:x val="-6.3460431416661148E-2"/>
                  <c:y val="-8.0830197256396784E-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472868217054263"/>
                      <c:h val="0.147436795442674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785-47FE-82D5-161C2DCCF0C4}"/>
                </c:ext>
              </c:extLst>
            </c:dLbl>
            <c:dLbl>
              <c:idx val="3"/>
              <c:layout>
                <c:manualLayout>
                  <c:x val="3.2220384216678694E-2"/>
                  <c:y val="7.8478038516235633E-4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200" baseline="0"/>
                      <a:t>火　　　種
（それ自体が発火</a:t>
                    </a:r>
                  </a:p>
                  <a:p>
                    <a:r>
                      <a:rPr lang="ja-JP" altLang="en-US" sz="1200" baseline="0"/>
                      <a:t>しているもの）</a:t>
                    </a:r>
                  </a:p>
                  <a:p>
                    <a:r>
                      <a:rPr lang="en-US" altLang="ja-JP" sz="1200" baseline="0"/>
                      <a:t>33%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42597000956276"/>
                      <c:h val="0.1579961386741428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7-3785-47FE-82D5-161C2DCCF0C4}"/>
                </c:ext>
              </c:extLst>
            </c:dLbl>
            <c:dLbl>
              <c:idx val="4"/>
              <c:layout>
                <c:manualLayout>
                  <c:x val="-6.4747425802543918E-2"/>
                  <c:y val="0.1316638779527559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785-47FE-82D5-161C2DCCF0C4}"/>
                </c:ext>
              </c:extLst>
            </c:dLbl>
            <c:dLbl>
              <c:idx val="5"/>
              <c:layout>
                <c:manualLayout>
                  <c:x val="-6.5588027458106199E-2"/>
                  <c:y val="8.408645013123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785-47FE-82D5-161C2DCCF0C4}"/>
                </c:ext>
              </c:extLst>
            </c:dLbl>
            <c:dLbl>
              <c:idx val="6"/>
              <c:layout>
                <c:manualLayout>
                  <c:x val="-0.11064344841510196"/>
                  <c:y val="-1.78124999999999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785-47FE-82D5-161C2DCCF0C4}"/>
                </c:ext>
              </c:extLst>
            </c:dLbl>
            <c:dLbl>
              <c:idx val="7"/>
              <c:layout>
                <c:manualLayout>
                  <c:x val="-0.10020623864324653"/>
                  <c:y val="-0.109240321522309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785-47FE-82D5-161C2DCCF0C4}"/>
                </c:ext>
              </c:extLst>
            </c:dLbl>
            <c:dLbl>
              <c:idx val="8"/>
              <c:layout>
                <c:manualLayout>
                  <c:x val="-0.11343648904352072"/>
                  <c:y val="-3.24997661452638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785-47FE-82D5-161C2DCCF0C4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2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('10'!$D$3,'10'!$N$3,'10'!$T$3,'10'!$AA$3,'10'!$AG$3,'10'!$AL$3,'10'!$AR$3,'10'!$AX$3,'10'!$BA$3)</c:f>
              <c:strCache>
                <c:ptCount val="9"/>
                <c:pt idx="0">
                  <c:v>電気による発熱体</c:v>
                </c:pt>
                <c:pt idx="1">
                  <c:v>ガス、油類を燃料とする道具装置</c:v>
                </c:pt>
                <c:pt idx="2">
                  <c:v>まき、炭、石炭（コークス）を
燃料とする道具装置</c:v>
                </c:pt>
                <c:pt idx="3">
                  <c:v>火　　　種
（それ自体が発火しているもの）</c:v>
                </c:pt>
                <c:pt idx="4">
                  <c:v>高温の個体</c:v>
                </c:pt>
                <c:pt idx="5">
                  <c:v>自然発火あるいは再燃を
起こしやすいもの</c:v>
                </c:pt>
                <c:pt idx="6">
                  <c:v>危険物品</c:v>
                </c:pt>
                <c:pt idx="7">
                  <c:v>天　　災</c:v>
                </c:pt>
                <c:pt idx="8">
                  <c:v>その他</c:v>
                </c:pt>
              </c:strCache>
            </c:strRef>
          </c:cat>
          <c:val>
            <c:numRef>
              <c:f>('10'!$D$17,'10'!$N$17,'10'!$T$17,'10'!$AA$17,'10'!$AG$17,'10'!$AL$17,'10'!$AR$17,'10'!$AX$17,'10'!$BA$17)</c:f>
              <c:numCache>
                <c:formatCode>General</c:formatCode>
                <c:ptCount val="9"/>
                <c:pt idx="0">
                  <c:v>50</c:v>
                </c:pt>
                <c:pt idx="1">
                  <c:v>35</c:v>
                </c:pt>
                <c:pt idx="2">
                  <c:v>2</c:v>
                </c:pt>
                <c:pt idx="3">
                  <c:v>43</c:v>
                </c:pt>
                <c:pt idx="4">
                  <c:v>11</c:v>
                </c:pt>
                <c:pt idx="5">
                  <c:v>7</c:v>
                </c:pt>
                <c:pt idx="6">
                  <c:v>0</c:v>
                </c:pt>
                <c:pt idx="7">
                  <c:v>1</c:v>
                </c:pt>
                <c:pt idx="8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785-47FE-82D5-161C2DCCF0C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 cmpd="sng">
      <a:solidFill>
        <a:srgbClr val="000000"/>
      </a:solidFill>
      <a:prstDash val="solid"/>
    </a:ln>
    <a:effectLst/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98425196850393704" r="0.78740157480314965" t="0.81" header="0.51181102362204722" footer="0.51181102362204722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'32'!$P$9</c:f>
          <c:strCache>
            <c:ptCount val="1"/>
          </c:strCache>
        </c:strRef>
      </c:tx>
      <c:layout>
        <c:manualLayout>
          <c:xMode val="edge"/>
          <c:yMode val="edge"/>
          <c:x val="0.35021516054286661"/>
          <c:y val="3.18471337579617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2969215491559084"/>
          <c:y val="0.18630587734023354"/>
          <c:w val="0.37735849056603782"/>
          <c:h val="0.6050960118742627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B8-4D2D-87F4-C88CDC6B3870}"/>
              </c:ext>
            </c:extLst>
          </c:dPt>
          <c:dPt>
            <c:idx val="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FB8-4D2D-87F4-C88CDC6B3870}"/>
              </c:ext>
            </c:extLst>
          </c:dPt>
          <c:dPt>
            <c:idx val="2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FB8-4D2D-87F4-C88CDC6B3870}"/>
              </c:ext>
            </c:extLst>
          </c:dPt>
          <c:dPt>
            <c:idx val="3"/>
            <c:bubble3D val="0"/>
            <c:spPr>
              <a:pattFill prst="lt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FB8-4D2D-87F4-C88CDC6B3870}"/>
              </c:ext>
            </c:extLst>
          </c:dPt>
          <c:dPt>
            <c:idx val="4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FB8-4D2D-87F4-C88CDC6B3870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FB8-4D2D-87F4-C88CDC6B3870}"/>
              </c:ext>
            </c:extLst>
          </c:dPt>
          <c:dPt>
            <c:idx val="6"/>
            <c:bubble3D val="0"/>
            <c:spPr>
              <a:pattFill prst="zigZ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FB8-4D2D-87F4-C88CDC6B3870}"/>
              </c:ext>
            </c:extLst>
          </c:dPt>
          <c:dPt>
            <c:idx val="7"/>
            <c:bubble3D val="0"/>
            <c:spPr>
              <a:pattFill prst="wd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FB8-4D2D-87F4-C88CDC6B3870}"/>
              </c:ext>
            </c:extLst>
          </c:dPt>
          <c:dPt>
            <c:idx val="8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1FB8-4D2D-87F4-C88CDC6B3870}"/>
              </c:ext>
            </c:extLst>
          </c:dPt>
          <c:dLbls>
            <c:dLbl>
              <c:idx val="0"/>
              <c:layout>
                <c:manualLayout>
                  <c:x val="0.16715767929730804"/>
                  <c:y val="-2.681442597453097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B8-4D2D-87F4-C88CDC6B3870}"/>
                </c:ext>
              </c:extLst>
            </c:dLbl>
            <c:dLbl>
              <c:idx val="1"/>
              <c:layout>
                <c:manualLayout>
                  <c:x val="0.15740936354074875"/>
                  <c:y val="4.04040404040404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B8-4D2D-87F4-C88CDC6B3870}"/>
                </c:ext>
              </c:extLst>
            </c:dLbl>
            <c:dLbl>
              <c:idx val="2"/>
              <c:layout>
                <c:manualLayout>
                  <c:x val="0.13141658375735524"/>
                  <c:y val="9.427609427609427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8-4D2D-87F4-C88CDC6B3870}"/>
                </c:ext>
              </c:extLst>
            </c:dLbl>
            <c:dLbl>
              <c:idx val="3"/>
              <c:layout>
                <c:manualLayout>
                  <c:x val="5.5610724925521444E-2"/>
                  <c:y val="4.24628450106149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B8-4D2D-87F4-C88CDC6B3870}"/>
                </c:ext>
              </c:extLst>
            </c:dLbl>
            <c:dLbl>
              <c:idx val="4"/>
              <c:layout>
                <c:manualLayout>
                  <c:x val="0.18052258449643263"/>
                  <c:y val="-7.553240188410792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B8-4D2D-87F4-C88CDC6B3870}"/>
                </c:ext>
              </c:extLst>
            </c:dLbl>
            <c:dLbl>
              <c:idx val="5"/>
              <c:layout>
                <c:manualLayout>
                  <c:x val="-6.1609596634355751E-2"/>
                  <c:y val="-0.1114471044654771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B8-4D2D-87F4-C88CDC6B3870}"/>
                </c:ext>
              </c:extLst>
            </c:dLbl>
            <c:dLbl>
              <c:idx val="6"/>
              <c:layout>
                <c:manualLayout>
                  <c:x val="-9.2067426589726858E-2"/>
                  <c:y val="8.608375973205369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FB8-4D2D-87F4-C88CDC6B3870}"/>
                </c:ext>
              </c:extLst>
            </c:dLbl>
            <c:dLbl>
              <c:idx val="7"/>
              <c:layout>
                <c:manualLayout>
                  <c:x val="-9.5937986083267215E-2"/>
                  <c:y val="3.840239667011316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FB8-4D2D-87F4-C88CDC6B3870}"/>
                </c:ext>
              </c:extLst>
            </c:dLbl>
            <c:dLbl>
              <c:idx val="8"/>
              <c:layout>
                <c:manualLayout>
                  <c:x val="-0.15998089079601777"/>
                  <c:y val="-1.0287946996379792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FB8-4D2D-87F4-C88CDC6B387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  <a:cs typeface="ＭＳ 明朝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'32'!$Q$10:$Y$10</c:f>
              <c:numCache>
                <c:formatCode>General</c:formatCode>
                <c:ptCount val="9"/>
              </c:numCache>
            </c:numRef>
          </c:cat>
          <c:val>
            <c:numRef>
              <c:f>'32'!$Q$11:$Y$11</c:f>
              <c:numCache>
                <c:formatCode>0"件"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12-1FB8-4D2D-87F4-C88CDC6B3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99503475670308"/>
          <c:y val="0.8412439354171638"/>
          <c:w val="0.72778464424798883"/>
          <c:h val="0.117355355833046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itchFamily="49" charset="-128"/>
              <a:cs typeface="ＭＳ 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425196850393704" l="0.98425196850393704" r="0.78740157480314965" t="0.98425196850393704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aseline="0"/>
            </a:pPr>
            <a:r>
              <a:rPr lang="ja-JP" altLang="en-US" sz="2800" b="1" baseline="0"/>
              <a:t>令和６年</a:t>
            </a:r>
            <a:r>
              <a:rPr lang="ja-JP" sz="2800" b="1" baseline="0"/>
              <a:t>都道府県</a:t>
            </a:r>
            <a:r>
              <a:rPr lang="ja-JP" altLang="en-US" sz="2800" b="1" baseline="0"/>
              <a:t>別</a:t>
            </a:r>
            <a:r>
              <a:rPr lang="ja-JP" sz="2800" b="1" baseline="0"/>
              <a:t>出火率</a:t>
            </a:r>
            <a:r>
              <a:rPr lang="en-US" altLang="ja-JP" sz="2000" b="1" baseline="0"/>
              <a:t>(</a:t>
            </a:r>
            <a:r>
              <a:rPr lang="ja-JP" altLang="en-US" sz="2000" b="1" baseline="0"/>
              <a:t>人口１万人当たり出火件数</a:t>
            </a:r>
            <a:r>
              <a:rPr lang="en-US" altLang="ja-JP" sz="2000" b="1" baseline="0"/>
              <a:t>)</a:t>
            </a:r>
            <a:endParaRPr lang="ja-JP" sz="2000" b="1" baseline="0"/>
          </a:p>
        </c:rich>
      </c:tx>
      <c:layout>
        <c:manualLayout>
          <c:xMode val="edge"/>
          <c:yMode val="edge"/>
          <c:x val="0.27131290889523768"/>
          <c:y val="2.715657548794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298105495631899E-2"/>
          <c:y val="0.15473572775818181"/>
          <c:w val="0.89763332651523942"/>
          <c:h val="0.76405632409090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539-4D37-9ED7-949A2BBD15A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539-4D37-9ED7-949A2BBD15A2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539-4D37-9ED7-949A2BBD15A2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539-4D37-9ED7-949A2BBD15A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539-4D37-9ED7-949A2BBD15A2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539-4D37-9ED7-949A2BBD15A2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539-4D37-9ED7-949A2BBD15A2}"/>
              </c:ext>
            </c:extLst>
          </c:dPt>
          <c:cat>
            <c:numRef>
              <c:f>'2'!$BD$4:$BD$50</c:f>
              <c:numCache>
                <c:formatCode>#,##0_ </c:formatCode>
                <c:ptCount val="47"/>
              </c:numCache>
            </c:numRef>
          </c:cat>
          <c:val>
            <c:numRef>
              <c:f>'2'!$BE$4:$BE$50</c:f>
              <c:numCache>
                <c:formatCode>#,##0.00_ 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7-8539-4D37-9ED7-949A2BBD1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980096"/>
        <c:axId val="131276800"/>
      </c:barChart>
      <c:catAx>
        <c:axId val="130980096"/>
        <c:scaling>
          <c:orientation val="minMax"/>
        </c:scaling>
        <c:delete val="0"/>
        <c:axPos val="b"/>
        <c:numFmt formatCode="#,##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131276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276800"/>
        <c:scaling>
          <c:orientation val="minMax"/>
          <c:max val="6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400"/>
                  <a:t>（件</a:t>
                </a:r>
                <a:r>
                  <a:rPr lang="en-US" sz="1400"/>
                  <a:t>/</a:t>
                </a:r>
                <a:r>
                  <a:rPr lang="ja-JP" sz="1400"/>
                  <a:t>万人）</a:t>
                </a:r>
              </a:p>
            </c:rich>
          </c:tx>
          <c:layout>
            <c:manualLayout>
              <c:xMode val="edge"/>
              <c:yMode val="edge"/>
              <c:x val="1.3116298515782873E-2"/>
              <c:y val="4.546461632415708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/>
            </a:pPr>
            <a:endParaRPr lang="ja-JP"/>
          </a:p>
        </c:txPr>
        <c:crossAx val="13098009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70866141732283472" r="0.70866141732283472" t="0.59055118110236227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ja-JP" altLang="en-US" sz="2800" b="1"/>
              <a:t>令和６年</a:t>
            </a:r>
            <a:r>
              <a:rPr lang="ja-JP" sz="2800" b="1"/>
              <a:t>　都道府県別死者数</a:t>
            </a:r>
          </a:p>
        </c:rich>
      </c:tx>
      <c:layout>
        <c:manualLayout>
          <c:xMode val="edge"/>
          <c:yMode val="edge"/>
          <c:x val="0.35782490751409107"/>
          <c:y val="2.82865873517635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76680806383398E-2"/>
          <c:y val="0.11020328896318969"/>
          <c:w val="0.89310148329381611"/>
          <c:h val="0.740483139607549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'3'!$BC$4:$BC$50</c:f>
              <c:numCache>
                <c:formatCode>#,##0_ </c:formatCode>
                <c:ptCount val="47"/>
              </c:numCache>
            </c:numRef>
          </c:cat>
          <c:val>
            <c:numRef>
              <c:f>'3'!$BD$4:$BD$50</c:f>
              <c:numCache>
                <c:formatCode>#,##0_ 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14-71F8-4474-A81D-0CEF56184033}"/>
            </c:ext>
          </c:extLst>
        </c:ser>
        <c:ser>
          <c:idx val="1"/>
          <c:order val="1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1F8-4474-A81D-0CEF56184033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1F8-4474-A81D-0CEF56184033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1F8-4474-A81D-0CEF56184033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1F8-4474-A81D-0CEF56184033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71F8-4474-A81D-0CEF56184033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71F8-4474-A81D-0CEF56184033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71F8-4474-A81D-0CEF56184033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71F8-4474-A81D-0CEF56184033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71F8-4474-A81D-0CEF56184033}"/>
              </c:ext>
            </c:extLst>
          </c:dPt>
          <c:cat>
            <c:numRef>
              <c:f>'3'!$BC$4:$BC$50</c:f>
              <c:numCache>
                <c:formatCode>#,##0_ </c:formatCode>
                <c:ptCount val="47"/>
              </c:numCache>
            </c:numRef>
          </c:cat>
          <c:val>
            <c:numRef>
              <c:f>'3'!$BD$4:$BD$50</c:f>
              <c:numCache>
                <c:formatCode>#,##0_ 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13-71F8-4474-A81D-0CEF56184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11872"/>
        <c:axId val="131325952"/>
      </c:barChart>
      <c:catAx>
        <c:axId val="131311872"/>
        <c:scaling>
          <c:orientation val="minMax"/>
        </c:scaling>
        <c:delete val="0"/>
        <c:axPos val="b"/>
        <c:numFmt formatCode="#,##0_ 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131325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325952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400"/>
                </a:pPr>
                <a:r>
                  <a:rPr lang="ja-JP" sz="1400"/>
                  <a:t>（人）</a:t>
                </a:r>
              </a:p>
            </c:rich>
          </c:tx>
          <c:layout>
            <c:manualLayout>
              <c:xMode val="edge"/>
              <c:yMode val="edge"/>
              <c:x val="1.259060846560847E-2"/>
              <c:y val="3.72345693646509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31311872"/>
        <c:crosses val="autoZero"/>
        <c:crossBetween val="between"/>
      </c:valAx>
      <c:spPr>
        <a:solidFill>
          <a:schemeClr val="bg1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70866141732283472" r="0.70866141732283472" t="0.59055118110236227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ja-JP" altLang="en-US" sz="2800" b="1"/>
              <a:t>令和６年　</a:t>
            </a:r>
            <a:r>
              <a:rPr lang="ja-JP" altLang="en-US" sz="2800" b="1" baseline="0"/>
              <a:t>都道府県別</a:t>
            </a:r>
            <a:r>
              <a:rPr lang="ja-JP" altLang="en-US" sz="2800" b="1"/>
              <a:t>死者発生率</a:t>
            </a:r>
            <a:r>
              <a:rPr lang="en-US" altLang="ja-JP" sz="2000" b="1"/>
              <a:t>(</a:t>
            </a:r>
            <a:r>
              <a:rPr lang="ja-JP" altLang="en-US" sz="2000" b="1"/>
              <a:t>人口</a:t>
            </a:r>
            <a:r>
              <a:rPr lang="en-US" altLang="ja-JP" sz="2000" b="1"/>
              <a:t>10</a:t>
            </a:r>
            <a:r>
              <a:rPr lang="ja-JP" altLang="en-US" sz="2000" b="1"/>
              <a:t>万人当たり件数</a:t>
            </a:r>
            <a:r>
              <a:rPr lang="en-US" altLang="ja-JP" sz="2000" b="1"/>
              <a:t>)</a:t>
            </a:r>
            <a:r>
              <a:rPr lang="en-US" sz="2000" b="1"/>
              <a:t>  </a:t>
            </a:r>
          </a:p>
        </c:rich>
      </c:tx>
      <c:layout>
        <c:manualLayout>
          <c:xMode val="edge"/>
          <c:yMode val="edge"/>
          <c:x val="0.27810683189789465"/>
          <c:y val="2.70700745389134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24329769120845E-2"/>
          <c:y val="0.11087036380691147"/>
          <c:w val="0.86169237959848277"/>
          <c:h val="0.731102805187326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C78-414D-9166-6FBA8E9E4C2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C78-414D-9166-6FBA8E9E4C2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C78-414D-9166-6FBA8E9E4C2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C78-414D-9166-6FBA8E9E4C2E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C78-414D-9166-6FBA8E9E4C2E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C78-414D-9166-6FBA8E9E4C2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C78-414D-9166-6FBA8E9E4C2E}"/>
              </c:ext>
            </c:extLst>
          </c:dPt>
          <c:cat>
            <c:numRef>
              <c:f>'4'!$BB$4:$BB$50</c:f>
              <c:numCache>
                <c:formatCode>#,##0_ </c:formatCode>
                <c:ptCount val="47"/>
              </c:numCache>
            </c:numRef>
          </c:cat>
          <c:val>
            <c:numRef>
              <c:f>'4'!$BC$4:$BC$50</c:f>
              <c:numCache>
                <c:formatCode>#,##0.00_ 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7-AC78-414D-9166-6FBA8E9E4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090688"/>
        <c:axId val="131100672"/>
      </c:barChart>
      <c:catAx>
        <c:axId val="131090688"/>
        <c:scaling>
          <c:orientation val="minMax"/>
        </c:scaling>
        <c:delete val="0"/>
        <c:axPos val="b"/>
        <c:numFmt formatCode="#,##0_ 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131100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10067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600"/>
                </a:pPr>
                <a:r>
                  <a:rPr lang="ja-JP" sz="1600"/>
                  <a:t>（人</a:t>
                </a:r>
                <a:r>
                  <a:rPr lang="en-US" sz="1600"/>
                  <a:t>/</a:t>
                </a:r>
                <a:r>
                  <a:rPr lang="en-US" altLang="ja-JP" sz="1600"/>
                  <a:t>10</a:t>
                </a:r>
                <a:r>
                  <a:rPr lang="ja-JP" sz="1600"/>
                  <a:t>万人）</a:t>
                </a:r>
              </a:p>
            </c:rich>
          </c:tx>
          <c:layout>
            <c:manualLayout>
              <c:xMode val="edge"/>
              <c:yMode val="edge"/>
              <c:x val="1.1399070194395938E-2"/>
              <c:y val="5.475397293956621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/>
            </a:pPr>
            <a:endParaRPr lang="ja-JP"/>
          </a:p>
        </c:txPr>
        <c:crossAx val="13109068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70866141732283472" r="0.70866141732283472" t="0.59055118110236227" header="0" footer="0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'6'!$D$58</c:f>
          <c:strCache>
            <c:ptCount val="1"/>
          </c:strCache>
        </c:strRef>
      </c:tx>
      <c:layout>
        <c:manualLayout>
          <c:xMode val="edge"/>
          <c:yMode val="edge"/>
          <c:x val="0.29129863048724219"/>
          <c:y val="2.655172837311266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noFill/>
        <a:ln w="25400">
          <a:noFill/>
        </a:ln>
      </c:spPr>
    </c:floor>
    <c:sideWall>
      <c:thickness val="0"/>
      <c:spPr>
        <a:noFill/>
        <a:ln w="12700">
          <a:noFill/>
          <a:prstDash val="solid"/>
        </a:ln>
        <a:effectLst>
          <a:outerShdw sx="1000" sy="1000" algn="ctr" rotWithShape="0">
            <a:schemeClr val="bg1"/>
          </a:outerShdw>
        </a:effectLst>
        <a:scene3d>
          <a:camera prst="orthographicFront"/>
          <a:lightRig rig="threePt" dir="t"/>
        </a:scene3d>
        <a:sp3d/>
      </c:spPr>
    </c:sideWall>
    <c:backWall>
      <c:thickness val="0"/>
      <c:spPr>
        <a:noFill/>
        <a:ln w="25400">
          <a:noFill/>
        </a:ln>
        <a:scene3d>
          <a:camera prst="orthographicFront"/>
          <a:lightRig rig="threePt" dir="t"/>
        </a:scene3d>
        <a:sp3d/>
      </c:spPr>
    </c:backWall>
    <c:plotArea>
      <c:layout>
        <c:manualLayout>
          <c:layoutTarget val="inner"/>
          <c:xMode val="edge"/>
          <c:yMode val="edge"/>
          <c:x val="6.0737420326304012E-2"/>
          <c:y val="6.1681820372545361E-2"/>
          <c:w val="0.87025254632920446"/>
          <c:h val="0.7493218327115832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'6'!$BN$3:$BN$21</c:f>
              <c:numCache>
                <c:formatCode>General</c:formatCode>
                <c:ptCount val="19"/>
              </c:numCache>
            </c:numRef>
          </c:cat>
          <c:val>
            <c:numRef>
              <c:f>'6'!$BO$3:$BO$21</c:f>
              <c:numCache>
                <c:formatCode>0.00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0-9B3A-4842-9F98-0B561C248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1257088"/>
        <c:axId val="131258624"/>
        <c:axId val="0"/>
      </c:bar3DChart>
      <c:catAx>
        <c:axId val="131257088"/>
        <c:scaling>
          <c:orientation val="minMax"/>
        </c:scaling>
        <c:delete val="0"/>
        <c:axPos val="b"/>
        <c:numFmt formatCode="0_ 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258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258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257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2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35433070866141736" l="0.64" r="0.49" t="0.15748031496062992" header="0.31496062992125984" footer="0.31496062992125984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'7'!$BN$1</c:f>
          <c:strCache>
            <c:ptCount val="1"/>
          </c:strCache>
        </c:strRef>
      </c:tx>
      <c:layout>
        <c:manualLayout>
          <c:xMode val="edge"/>
          <c:yMode val="edge"/>
          <c:x val="0.28198157814542846"/>
          <c:y val="2.0460839393711527E-2"/>
        </c:manualLayout>
      </c:layout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view3D>
      <c:rotX val="15"/>
      <c:hPercent val="50"/>
      <c:rotY val="20"/>
      <c:depthPercent val="100"/>
      <c:rAngAx val="1"/>
    </c:view3D>
    <c:floor>
      <c:thickness val="0"/>
    </c:floor>
    <c:sideWall>
      <c:thickness val="0"/>
      <c:spPr>
        <a:ln>
          <a:noFill/>
        </a:ln>
      </c:spPr>
    </c:sideWall>
    <c:backWall>
      <c:thickness val="0"/>
      <c:spPr>
        <a:ln>
          <a:noFill/>
        </a:ln>
      </c:spPr>
    </c:backWall>
    <c:plotArea>
      <c:layout>
        <c:manualLayout>
          <c:layoutTarget val="inner"/>
          <c:xMode val="edge"/>
          <c:yMode val="edge"/>
          <c:x val="8.9966734659560316E-2"/>
          <c:y val="0.10723763133211953"/>
          <c:w val="0.86782227502110865"/>
          <c:h val="0.7339492692030859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'7'!$BJ$3:$BJ$21</c:f>
              <c:numCache>
                <c:formatCode>General</c:formatCode>
                <c:ptCount val="19"/>
              </c:numCache>
            </c:numRef>
          </c:cat>
          <c:val>
            <c:numRef>
              <c:f>'7'!$BK$3:$BK$21</c:f>
              <c:numCache>
                <c:formatCode>0_ 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0-4D03-450A-AB60-E4B4BED0F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1510272"/>
        <c:axId val="131511808"/>
        <c:axId val="0"/>
      </c:bar3DChart>
      <c:catAx>
        <c:axId val="1315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wordArtVertRtl"/>
          <a:lstStyle/>
          <a:p>
            <a:pPr>
              <a:defRPr sz="900" baseline="0"/>
            </a:pPr>
            <a:endParaRPr lang="ja-JP"/>
          </a:p>
        </c:txPr>
        <c:crossAx val="131511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51180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（千円／件）</a:t>
                </a:r>
              </a:p>
            </c:rich>
          </c:tx>
          <c:layout>
            <c:manualLayout>
              <c:xMode val="edge"/>
              <c:yMode val="edge"/>
              <c:x val="1.3067523862887925E-2"/>
              <c:y val="6.4902801201691535E-2"/>
            </c:manualLayout>
          </c:layout>
          <c:overlay val="0"/>
        </c:title>
        <c:numFmt formatCode="0_ 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31510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rgbClr val="000000"/>
      </a:solidFill>
    </a:ln>
  </c:spPr>
  <c:printSettings>
    <c:headerFooter alignWithMargins="0"/>
    <c:pageMargins b="0.15748031496062992" l="0.9055118110236221" r="0.70866141732283472" t="0.35433070866141736" header="0.31496062992125984" footer="0.31496062992125984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'21'!$S$9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8294139407070764E-2"/>
          <c:y val="9.9556107260208193E-2"/>
          <c:w val="0.94694075992178828"/>
          <c:h val="0.8446343324512966"/>
        </c:manualLayout>
      </c:layout>
      <c:lineChart>
        <c:grouping val="standard"/>
        <c:varyColors val="0"/>
        <c:ser>
          <c:idx val="0"/>
          <c:order val="0"/>
          <c:tx>
            <c:strRef>
              <c:f>'21'!$T$9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'21'!$S$10:$S$21</c15:sqref>
                  </c15:fullRef>
                </c:ext>
              </c:extLst>
              <c:f>'21'!$S$11:$S$21</c:f>
              <c:numCache>
                <c:formatCode>General</c:formatCode>
                <c:ptCount val="11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'21'!$T$10:$T$21</c15:sqref>
                  </c15:fullRef>
                </c:ext>
              </c:extLst>
              <c:f>'21'!$T$11:$T$21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8-4C7E-950B-FC015E7C6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4160352"/>
        <c:axId val="1588264128"/>
      </c:lineChart>
      <c:catAx>
        <c:axId val="1744160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88264128"/>
        <c:crossesAt val="0"/>
        <c:auto val="1"/>
        <c:lblAlgn val="ctr"/>
        <c:lblOffset val="100"/>
        <c:noMultiLvlLbl val="0"/>
      </c:catAx>
      <c:valAx>
        <c:axId val="1588264128"/>
        <c:scaling>
          <c:orientation val="minMax"/>
          <c:max val="65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44160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'23'!$P$12</c:f>
          <c:strCache>
            <c:ptCount val="1"/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0.2764041892593696"/>
          <c:y val="0.24062300122089259"/>
          <c:w val="0.42893272845354857"/>
          <c:h val="0.6739329052794954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9C-493E-BD6C-7284B35E665E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09C-493E-BD6C-7284B35E665E}"/>
              </c:ext>
            </c:extLst>
          </c:dPt>
          <c:dPt>
            <c:idx val="2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09C-493E-BD6C-7284B35E665E}"/>
              </c:ext>
            </c:extLst>
          </c:dPt>
          <c:dPt>
            <c:idx val="3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09C-493E-BD6C-7284B35E665E}"/>
              </c:ext>
            </c:extLst>
          </c:dPt>
          <c:dPt>
            <c:idx val="4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09C-493E-BD6C-7284B35E665E}"/>
              </c:ext>
            </c:extLst>
          </c:dPt>
          <c:dPt>
            <c:idx val="5"/>
            <c:bubble3D val="0"/>
            <c:spPr>
              <a:pattFill prst="wave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09C-493E-BD6C-7284B35E665E}"/>
              </c:ext>
            </c:extLst>
          </c:dPt>
          <c:dPt>
            <c:idx val="6"/>
            <c:bubble3D val="0"/>
            <c:spPr>
              <a:pattFill prst="pct70">
                <a:fgClr>
                  <a:schemeClr val="tx1">
                    <a:lumMod val="75000"/>
                    <a:lumOff val="25000"/>
                  </a:schemeClr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09C-493E-BD6C-7284B35E665E}"/>
              </c:ext>
            </c:extLst>
          </c:dPt>
          <c:dLbls>
            <c:dLbl>
              <c:idx val="0"/>
              <c:layout>
                <c:manualLayout>
                  <c:x val="7.8236332637698441E-2"/>
                  <c:y val="6.259259382914561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9C-493E-BD6C-7284B35E665E}"/>
                </c:ext>
              </c:extLst>
            </c:dLbl>
            <c:dLbl>
              <c:idx val="1"/>
              <c:layout>
                <c:manualLayout>
                  <c:x val="-5.3127358095078368E-2"/>
                  <c:y val="0.2122026668934470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9C-493E-BD6C-7284B35E665E}"/>
                </c:ext>
              </c:extLst>
            </c:dLbl>
            <c:dLbl>
              <c:idx val="2"/>
              <c:layout>
                <c:manualLayout>
                  <c:x val="-0.24127132183747427"/>
                  <c:y val="0.3171399790985699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C-493E-BD6C-7284B35E665E}"/>
                </c:ext>
              </c:extLst>
            </c:dLbl>
            <c:dLbl>
              <c:idx val="3"/>
              <c:layout>
                <c:manualLayout>
                  <c:x val="-0.34739938266700504"/>
                  <c:y val="7.862007040978577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378823025255489"/>
                      <c:h val="0.153118370934768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09C-493E-BD6C-7284B35E665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9C-493E-BD6C-7284B35E665E}"/>
                </c:ext>
              </c:extLst>
            </c:dLbl>
            <c:dLbl>
              <c:idx val="5"/>
              <c:layout>
                <c:manualLayout>
                  <c:x val="-0.27710400305562544"/>
                  <c:y val="-3.3531546240290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637149138742162"/>
                      <c:h val="0.156978464049137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709C-493E-BD6C-7284B35E665E}"/>
                </c:ext>
              </c:extLst>
            </c:dLbl>
            <c:dLbl>
              <c:idx val="6"/>
              <c:layout>
                <c:manualLayout>
                  <c:x val="0.22039723130525501"/>
                  <c:y val="3.5113082894954262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09C-493E-BD6C-7284B35E665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'23'!$P$13:$V$13</c:f>
              <c:numCache>
                <c:formatCode>General</c:formatCode>
                <c:ptCount val="7"/>
              </c:numCache>
            </c:numRef>
          </c:cat>
          <c:val>
            <c:numRef>
              <c:f>'23'!$P$14:$V$14</c:f>
              <c:numCache>
                <c:formatCode>#,##0_);[Red]\(#,##0\)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E-709C-493E-BD6C-7284B35E665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34691707378625"/>
          <c:y val="0.11147728002926188"/>
          <c:w val="9.5395533651337849E-2"/>
          <c:h val="0.32570974910773415"/>
        </c:manualLayout>
      </c:layout>
      <c:overlay val="0"/>
      <c:spPr>
        <a:ln>
          <a:solidFill>
            <a:srgbClr val="000000"/>
          </a:solidFill>
        </a:ln>
      </c:spPr>
      <c:txPr>
        <a:bodyPr/>
        <a:lstStyle/>
        <a:p>
          <a:pPr rtl="0">
            <a:defRPr sz="1500" baseline="0"/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9" l="0.98425196850393704" r="0.78740157480314965" t="0.88" header="0.51181102362204722" footer="0.51181102362204722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'24'!$S$17</c:f>
          <c:strCache>
            <c:ptCount val="1"/>
          </c:strCache>
        </c:strRef>
      </c:tx>
      <c:layout>
        <c:manualLayout>
          <c:xMode val="edge"/>
          <c:yMode val="edge"/>
          <c:x val="0.26640165023970613"/>
          <c:y val="2.0766719949480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noFill/>
          <a:prstDash val="solid"/>
        </a:ln>
      </c:spPr>
    </c:sideWall>
    <c:backWall>
      <c:thickness val="0"/>
      <c:spPr>
        <a:noFill/>
        <a:ln w="12700">
          <a:noFill/>
          <a:prstDash val="solid"/>
        </a:ln>
      </c:spPr>
    </c:backWall>
    <c:plotArea>
      <c:layout>
        <c:manualLayout>
          <c:layoutTarget val="inner"/>
          <c:xMode val="edge"/>
          <c:yMode val="edge"/>
          <c:x val="0.12425453347033773"/>
          <c:y val="0.14057507987220449"/>
          <c:w val="0.73658087441215714"/>
          <c:h val="0.7404770126906764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'24'!$S$18</c:f>
              <c:strCache>
                <c:ptCount val="1"/>
              </c:strCache>
            </c:strRef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714724752563862E-3"/>
                  <c:y val="-1.00173580538855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B4-4314-A1C5-2EE108562F85}"/>
                </c:ext>
              </c:extLst>
            </c:dLbl>
            <c:dLbl>
              <c:idx val="1"/>
              <c:layout>
                <c:manualLayout>
                  <c:x val="2.2829890077938012E-3"/>
                  <c:y val="-1.82754312260488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B4-4314-A1C5-2EE108562F85}"/>
                </c:ext>
              </c:extLst>
            </c:dLbl>
            <c:dLbl>
              <c:idx val="2"/>
              <c:layout>
                <c:manualLayout>
                  <c:x val="4.3707549720943904E-3"/>
                  <c:y val="4.1941083243188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B4-4314-A1C5-2EE108562F85}"/>
                </c:ext>
              </c:extLst>
            </c:dLbl>
            <c:dLbl>
              <c:idx val="3"/>
              <c:layout>
                <c:manualLayout>
                  <c:x val="2.4823758653442201E-3"/>
                  <c:y val="-5.982239440517404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B4-4314-A1C5-2EE108562F85}"/>
                </c:ext>
              </c:extLst>
            </c:dLbl>
            <c:dLbl>
              <c:idx val="4"/>
              <c:layout>
                <c:manualLayout>
                  <c:x val="2.5820692941194603E-3"/>
                  <c:y val="9.115074673173770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B4-4314-A1C5-2EE108562F85}"/>
                </c:ext>
              </c:extLst>
            </c:dLbl>
            <c:dLbl>
              <c:idx val="5"/>
              <c:layout>
                <c:manualLayout>
                  <c:x val="3.6757989906574104E-3"/>
                  <c:y val="-1.98452030556879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B4-4314-A1C5-2EE108562F85}"/>
                </c:ext>
              </c:extLst>
            </c:dLbl>
            <c:dLbl>
              <c:idx val="6"/>
              <c:layout>
                <c:manualLayout>
                  <c:x val="3.7753880587202944E-3"/>
                  <c:y val="-2.4235868280043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B4-4314-A1C5-2EE108562F85}"/>
                </c:ext>
              </c:extLst>
            </c:dLbl>
            <c:dLbl>
              <c:idx val="7"/>
              <c:layout>
                <c:manualLayout>
                  <c:x val="3.8750814874955052E-3"/>
                  <c:y val="-1.03729046648722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B4-4314-A1C5-2EE108562F85}"/>
                </c:ext>
              </c:extLst>
            </c:dLbl>
            <c:dLbl>
              <c:idx val="8"/>
              <c:layout>
                <c:manualLayout>
                  <c:x val="4.9688111840335367E-3"/>
                  <c:y val="-4.77589662314574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7B4-4314-A1C5-2EE108562F85}"/>
                </c:ext>
              </c:extLst>
            </c:dLbl>
            <c:dLbl>
              <c:idx val="9"/>
              <c:layout>
                <c:manualLayout>
                  <c:x val="5.0685046128085866E-3"/>
                  <c:y val="-5.626692829530708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B4-4314-A1C5-2EE108562F85}"/>
                </c:ext>
              </c:extLst>
            </c:dLbl>
            <c:dLbl>
              <c:idx val="10"/>
              <c:layout>
                <c:manualLayout>
                  <c:x val="5.1681980415838394E-3"/>
                  <c:y val="-2.86265335043980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7B4-4314-A1C5-2EE108562F85}"/>
                </c:ext>
              </c:extLst>
            </c:dLbl>
            <c:dLbl>
              <c:idx val="11"/>
              <c:layout>
                <c:manualLayout>
                  <c:x val="5.2677871096467096E-3"/>
                  <c:y val="-1.0761993408970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7B4-4314-A1C5-2EE108562F8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'24'!$R$19:$R$30</c:f>
              <c:numCache>
                <c:formatCode>General</c:formatCode>
                <c:ptCount val="12"/>
              </c:numCache>
            </c:numRef>
          </c:cat>
          <c:val>
            <c:numRef>
              <c:f>'24'!$S$19:$S$30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C-A7B4-4314-A1C5-2EE108562F85}"/>
            </c:ext>
          </c:extLst>
        </c:ser>
        <c:ser>
          <c:idx val="1"/>
          <c:order val="1"/>
          <c:tx>
            <c:strRef>
              <c:f>'24'!$T$18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010226364368647E-2"/>
                  <c:y val="-4.82822235080041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7B4-4314-A1C5-2EE108562F85}"/>
                </c:ext>
              </c:extLst>
            </c:dLbl>
            <c:dLbl>
              <c:idx val="1"/>
              <c:layout>
                <c:manualLayout>
                  <c:x val="1.3103956060906564E-2"/>
                  <c:y val="-5.1794084844826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7B4-4314-A1C5-2EE108562F85}"/>
                </c:ext>
              </c:extLst>
            </c:dLbl>
            <c:dLbl>
              <c:idx val="2"/>
              <c:layout>
                <c:manualLayout>
                  <c:x val="1.1215472593444031E-2"/>
                  <c:y val="-1.236027605175866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7B4-4314-A1C5-2EE108562F85}"/>
                </c:ext>
              </c:extLst>
            </c:dLbl>
            <c:dLbl>
              <c:idx val="3"/>
              <c:layout>
                <c:manualLayout>
                  <c:x val="1.2309202289981946E-2"/>
                  <c:y val="-5.00381541764143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7B4-4314-A1C5-2EE108562F85}"/>
                </c:ext>
              </c:extLst>
            </c:dLbl>
            <c:dLbl>
              <c:idx val="4"/>
              <c:layout>
                <c:manualLayout>
                  <c:x val="1.43969682542826E-2"/>
                  <c:y val="-2.114831492708184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7B4-4314-A1C5-2EE108562F85}"/>
                </c:ext>
              </c:extLst>
            </c:dLbl>
            <c:dLbl>
              <c:idx val="5"/>
              <c:layout>
                <c:manualLayout>
                  <c:x val="1.2508589147532648E-2"/>
                  <c:y val="-1.4577411050455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7B4-4314-A1C5-2EE108562F85}"/>
                </c:ext>
              </c:extLst>
            </c:dLbl>
            <c:dLbl>
              <c:idx val="6"/>
              <c:layout>
                <c:manualLayout>
                  <c:x val="1.5590287018883361E-2"/>
                  <c:y val="-4.74034196204709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7B4-4314-A1C5-2EE108562F85}"/>
                </c:ext>
              </c:extLst>
            </c:dLbl>
            <c:dLbl>
              <c:idx val="7"/>
              <c:layout>
                <c:manualLayout>
                  <c:x val="1.2707871644370719E-2"/>
                  <c:y val="-1.72104684997442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7B4-4314-A1C5-2EE108562F85}"/>
                </c:ext>
              </c:extLst>
            </c:dLbl>
            <c:dLbl>
              <c:idx val="8"/>
              <c:layout>
                <c:manualLayout>
                  <c:x val="1.1813528805383177E-2"/>
                  <c:y val="8.94568690095919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7B4-4314-A1C5-2EE108562F85}"/>
                </c:ext>
              </c:extLst>
            </c:dLbl>
            <c:dLbl>
              <c:idx val="9"/>
              <c:layout>
                <c:manualLayout>
                  <c:x val="1.3901294769683827E-2"/>
                  <c:y val="8.1269234316955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7B4-4314-A1C5-2EE108562F85}"/>
                </c:ext>
              </c:extLst>
            </c:dLbl>
            <c:dLbl>
              <c:idx val="10"/>
              <c:layout>
                <c:manualLayout>
                  <c:x val="1.4995024466221562E-2"/>
                  <c:y val="-4.749566048652936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7B4-4314-A1C5-2EE108562F85}"/>
                </c:ext>
              </c:extLst>
            </c:dLbl>
            <c:dLbl>
              <c:idx val="11"/>
              <c:layout>
                <c:manualLayout>
                  <c:x val="1.8076722337572522E-2"/>
                  <c:y val="-5.091528095729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7B4-4314-A1C5-2EE108562F8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'24'!$R$19:$R$30</c:f>
              <c:numCache>
                <c:formatCode>General</c:formatCode>
                <c:ptCount val="12"/>
              </c:numCache>
            </c:numRef>
          </c:cat>
          <c:val>
            <c:numRef>
              <c:f>'24'!$T$19:$T$30</c:f>
              <c:numCache>
                <c:formatCode>#,##0_);[Red]\(#,##0\)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19-A7B4-4314-A1C5-2EE108562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1622016"/>
        <c:axId val="131623552"/>
        <c:axId val="0"/>
      </c:bar3DChart>
      <c:catAx>
        <c:axId val="131622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623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6235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9.5427452143308653E-2"/>
              <c:y val="7.507982554812227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6220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86586464600745516"/>
          <c:y val="0.12521179020585102"/>
          <c:w val="0.10462238800922927"/>
          <c:h val="0.194350791687586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98425196850393704" r="0.78740157480314965" t="0.98425196850393704" header="0.51181102362204722" footer="0.51181102362204722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 codeName="Graph1"/>
  <sheetViews>
    <sheetView workbookViewId="0"/>
  </sheetViews>
  <pageMargins left="0.74803149606299213" right="0.61" top="0.71" bottom="0.61" header="0.51181102362204722" footer="0.69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chart" Target="../charts/chart15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chart" Target="../charts/chart1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chart" Target="../charts/chart1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42182</xdr:rowOff>
    </xdr:from>
    <xdr:to>
      <xdr:col>22</xdr:col>
      <xdr:colOff>688068</xdr:colOff>
      <xdr:row>66</xdr:row>
      <xdr:rowOff>10432</xdr:rowOff>
    </xdr:to>
    <xdr:graphicFrame macro="">
      <xdr:nvGraphicFramePr>
        <xdr:cNvPr id="1227" name="Chart 1">
          <a:extLst>
            <a:ext uri="{FF2B5EF4-FFF2-40B4-BE49-F238E27FC236}">
              <a16:creationId xmlns:a16="http://schemas.microsoft.com/office/drawing/2014/main" id="{00000000-0008-0000-0100-0000C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10432</xdr:colOff>
      <xdr:row>0</xdr:row>
      <xdr:rowOff>54429</xdr:rowOff>
    </xdr:from>
    <xdr:to>
      <xdr:col>22</xdr:col>
      <xdr:colOff>703890</xdr:colOff>
      <xdr:row>66</xdr:row>
      <xdr:rowOff>30780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C655618-0213-6858-EB9D-AC5F23CA7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32" y="54429"/>
          <a:ext cx="14872101" cy="1079403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0.07465</cdr:x>
      <cdr:y>0.60425</cdr:y>
    </cdr:from>
    <cdr:to>
      <cdr:x>0.92852</cdr:x>
      <cdr:y>0.60529</cdr:y>
    </cdr:to>
    <cdr:sp macro="" textlink="">
      <cdr:nvSpPr>
        <cdr:cNvPr id="198658" name="Line 10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066580" y="5566009"/>
          <a:ext cx="12199696" cy="96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8100">
          <a:solidFill>
            <a:srgbClr val="FF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0.84188</cdr:x>
      <cdr:y>0.45384</cdr:y>
    </cdr:from>
    <cdr:to>
      <cdr:x>0.95508</cdr:x>
      <cdr:y>0.50708</cdr:y>
    </cdr:to>
    <cdr:sp macro="" textlink="">
      <cdr:nvSpPr>
        <cdr:cNvPr id="198659" name="Rectangle 102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056592" y="4047857"/>
          <a:ext cx="1621150" cy="47485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県平均 ３．５１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0</xdr:row>
      <xdr:rowOff>120651</xdr:rowOff>
    </xdr:from>
    <xdr:to>
      <xdr:col>24</xdr:col>
      <xdr:colOff>95250</xdr:colOff>
      <xdr:row>36</xdr:row>
      <xdr:rowOff>79375</xdr:rowOff>
    </xdr:to>
    <xdr:graphicFrame macro="">
      <xdr:nvGraphicFramePr>
        <xdr:cNvPr id="6349" name="Chart 3">
          <a:extLst>
            <a:ext uri="{FF2B5EF4-FFF2-40B4-BE49-F238E27FC236}">
              <a16:creationId xmlns:a16="http://schemas.microsoft.com/office/drawing/2014/main" id="{00000000-0008-0000-0700-0000CD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133350</xdr:colOff>
      <xdr:row>0</xdr:row>
      <xdr:rowOff>66675</xdr:rowOff>
    </xdr:from>
    <xdr:to>
      <xdr:col>24</xdr:col>
      <xdr:colOff>104794</xdr:colOff>
      <xdr:row>36</xdr:row>
      <xdr:rowOff>48674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2D66D3F-1762-2677-1175-DEB990C9D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66675"/>
          <a:ext cx="9010669" cy="62399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66221</xdr:rowOff>
    </xdr:from>
    <xdr:to>
      <xdr:col>15</xdr:col>
      <xdr:colOff>145143</xdr:colOff>
      <xdr:row>30</xdr:row>
      <xdr:rowOff>154215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BD577A4-6F30-4636-B499-41D45178D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79375</xdr:rowOff>
    </xdr:from>
    <xdr:to>
      <xdr:col>15</xdr:col>
      <xdr:colOff>162757</xdr:colOff>
      <xdr:row>31</xdr:row>
      <xdr:rowOff>29505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6C7FB00-F6E8-4E1E-CF75-9F9225163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9375"/>
          <a:ext cx="9605207" cy="486820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13</xdr:col>
      <xdr:colOff>762139</xdr:colOff>
      <xdr:row>38</xdr:row>
      <xdr:rowOff>123967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40843DB-DBAC-39E9-91D4-175A91362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42875"/>
          <a:ext cx="8940939" cy="602946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0</xdr:row>
      <xdr:rowOff>130176</xdr:rowOff>
    </xdr:from>
    <xdr:to>
      <xdr:col>13</xdr:col>
      <xdr:colOff>571499</xdr:colOff>
      <xdr:row>33</xdr:row>
      <xdr:rowOff>143378</xdr:rowOff>
    </xdr:to>
    <xdr:graphicFrame macro="">
      <xdr:nvGraphicFramePr>
        <xdr:cNvPr id="9417" name="Chart 2">
          <a:extLst>
            <a:ext uri="{FF2B5EF4-FFF2-40B4-BE49-F238E27FC236}">
              <a16:creationId xmlns:a16="http://schemas.microsoft.com/office/drawing/2014/main" id="{00000000-0008-0000-1700-0000C924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134471</xdr:rowOff>
    </xdr:from>
    <xdr:to>
      <xdr:col>13</xdr:col>
      <xdr:colOff>513489</xdr:colOff>
      <xdr:row>34</xdr:row>
      <xdr:rowOff>3037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1305E4C-2131-EEB1-BC4D-7B92F4BD1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4471"/>
          <a:ext cx="8592930" cy="547150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14</xdr:col>
      <xdr:colOff>552450</xdr:colOff>
      <xdr:row>37</xdr:row>
      <xdr:rowOff>63500</xdr:rowOff>
    </xdr:to>
    <xdr:graphicFrame macro="">
      <xdr:nvGraphicFramePr>
        <xdr:cNvPr id="10441" name="Chart 2">
          <a:extLst>
            <a:ext uri="{FF2B5EF4-FFF2-40B4-BE49-F238E27FC236}">
              <a16:creationId xmlns:a16="http://schemas.microsoft.com/office/drawing/2014/main" id="{00000000-0008-0000-1800-0000C9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63500</xdr:colOff>
      <xdr:row>0</xdr:row>
      <xdr:rowOff>0</xdr:rowOff>
    </xdr:from>
    <xdr:to>
      <xdr:col>14</xdr:col>
      <xdr:colOff>589461</xdr:colOff>
      <xdr:row>37</xdr:row>
      <xdr:rowOff>76462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0722112-C76B-612E-5E20-F6DB68479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0" y="0"/>
          <a:ext cx="9415961" cy="595021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4001750" cy="93535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295273</xdr:colOff>
      <xdr:row>0</xdr:row>
      <xdr:rowOff>107949</xdr:rowOff>
    </xdr:from>
    <xdr:to>
      <xdr:col>13</xdr:col>
      <xdr:colOff>0</xdr:colOff>
      <xdr:row>29</xdr:row>
      <xdr:rowOff>3174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48D9BE0-01A4-4985-8FF0-0AB916FC0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269875</xdr:colOff>
      <xdr:row>0</xdr:row>
      <xdr:rowOff>111125</xdr:rowOff>
    </xdr:from>
    <xdr:to>
      <xdr:col>12</xdr:col>
      <xdr:colOff>620959</xdr:colOff>
      <xdr:row>29</xdr:row>
      <xdr:rowOff>21981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2F99A7C-E330-E17D-4BE4-000823B4D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9875" y="111125"/>
          <a:ext cx="7971084" cy="451460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32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0951109-282D-4BB5-8502-C81974401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15</xdr:col>
      <xdr:colOff>6795</xdr:colOff>
      <xdr:row>32</xdr:row>
      <xdr:rowOff>55051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13327E4-F228-B40C-CB4D-37C40D153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9531795" cy="508742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13</xdr:col>
      <xdr:colOff>628650</xdr:colOff>
      <xdr:row>39</xdr:row>
      <xdr:rowOff>66675</xdr:rowOff>
    </xdr:to>
    <xdr:graphicFrame macro="">
      <xdr:nvGraphicFramePr>
        <xdr:cNvPr id="14537" name="Chart 2">
          <a:extLst>
            <a:ext uri="{FF2B5EF4-FFF2-40B4-BE49-F238E27FC236}">
              <a16:creationId xmlns:a16="http://schemas.microsoft.com/office/drawing/2014/main" id="{00000000-0008-0000-1C00-0000C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31750</xdr:rowOff>
    </xdr:from>
    <xdr:to>
      <xdr:col>13</xdr:col>
      <xdr:colOff>590550</xdr:colOff>
      <xdr:row>39</xdr:row>
      <xdr:rowOff>69850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302EA46B-2088-4C0B-B5ED-45BA490083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19050</xdr:colOff>
      <xdr:row>0</xdr:row>
      <xdr:rowOff>12700</xdr:rowOff>
    </xdr:from>
    <xdr:to>
      <xdr:col>13</xdr:col>
      <xdr:colOff>612781</xdr:colOff>
      <xdr:row>39</xdr:row>
      <xdr:rowOff>64295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3672E74-79C8-ECEB-2150-78ECE1282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12700"/>
          <a:ext cx="8848731" cy="624284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0.61865</cdr:x>
      <cdr:y>0.20922</cdr:y>
    </cdr:from>
    <cdr:to>
      <cdr:x>0.9115</cdr:x>
      <cdr:y>0.26071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88027" y="2407991"/>
          <a:ext cx="4728098" cy="59261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2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</a:t>
          </a:r>
          <a:r>
            <a:rPr lang="ja-JP" altLang="en-US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全国</a:t>
          </a:r>
          <a:r>
            <a:rPr lang="en-US" altLang="ja-JP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  <a:r>
            <a:rPr lang="ja-JP" altLang="en-US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都道府県中　多い方から</a:t>
          </a:r>
          <a:r>
            <a:rPr lang="en-US" altLang="ja-JP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番目</a:t>
          </a:r>
        </a:p>
      </cdr:txBody>
    </cdr:sp>
  </cdr:relSizeAnchor>
  <cdr:relSizeAnchor xmlns:cdr="http://schemas.openxmlformats.org/drawingml/2006/chartDrawing">
    <cdr:from>
      <cdr:x>0.58019</cdr:x>
      <cdr:y>0.88699</cdr:y>
    </cdr:from>
    <cdr:to>
      <cdr:x>0.58019</cdr:x>
      <cdr:y>0.88699</cdr:y>
    </cdr:to>
    <cdr:sp macro="" textlink="">
      <cdr:nvSpPr>
        <cdr:cNvPr id="10243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562689" y="5308871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0.56666</cdr:x>
      <cdr:y>0.6328</cdr:y>
    </cdr:from>
    <cdr:to>
      <cdr:x>0.58721</cdr:x>
      <cdr:y>0.80073</cdr:y>
    </cdr:to>
    <cdr:sp macro="" textlink="">
      <cdr:nvSpPr>
        <cdr:cNvPr id="1024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8424315" y="6827393"/>
          <a:ext cx="305574" cy="181178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0.46213</cdr:x>
      <cdr:y>0.60201</cdr:y>
    </cdr:from>
    <cdr:to>
      <cdr:x>0.62579</cdr:x>
      <cdr:y>0.64541</cdr:y>
    </cdr:to>
    <cdr:sp macro="" textlink="">
      <cdr:nvSpPr>
        <cdr:cNvPr id="102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68885" y="6497061"/>
          <a:ext cx="2432503" cy="46843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山口県　</a:t>
          </a:r>
          <a:r>
            <a:rPr lang="en-US" altLang="ja-JP" sz="20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454</a:t>
          </a:r>
          <a:r>
            <a:rPr lang="ja-JP" altLang="en-US" sz="20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件　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0.13226</cdr:x>
      <cdr:y>0.89398</cdr:y>
    </cdr:from>
    <cdr:to>
      <cdr:x>0.89378</cdr:x>
      <cdr:y>0.96721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1257257" y="6011703"/>
          <a:ext cx="7238971" cy="4924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>
            <a:lnSpc>
              <a:spcPts val="1300"/>
            </a:lnSpc>
          </a:pPr>
          <a:r>
            <a:rPr kumimoji="1" lang="ja-JP" altLang="en-US" sz="1100">
              <a:latin typeface="+mj-ea"/>
              <a:ea typeface="+mj-ea"/>
            </a:rPr>
            <a:t>　１月</a:t>
          </a:r>
          <a:r>
            <a:rPr kumimoji="1" lang="ja-JP" altLang="en-US" sz="1100" baseline="0">
              <a:latin typeface="+mj-ea"/>
              <a:ea typeface="+mj-ea"/>
            </a:rPr>
            <a:t>      </a:t>
          </a:r>
          <a:r>
            <a:rPr kumimoji="1" lang="ja-JP" altLang="en-US" sz="1100">
              <a:latin typeface="+mj-ea"/>
              <a:ea typeface="+mj-ea"/>
            </a:rPr>
            <a:t>２月      ３月       ４月      ５月      ６月      ７月　     ８月   　  ９月　    １０月     １１月　  </a:t>
          </a:r>
          <a:r>
            <a:rPr kumimoji="1" lang="ja-JP" altLang="en-US" sz="1100" baseline="0">
              <a:latin typeface="+mj-ea"/>
              <a:ea typeface="+mj-ea"/>
            </a:rPr>
            <a:t> </a:t>
          </a:r>
          <a:r>
            <a:rPr kumimoji="1" lang="ja-JP" altLang="en-US" sz="1100">
              <a:latin typeface="+mj-ea"/>
              <a:ea typeface="+mj-ea"/>
            </a:rPr>
            <a:t>１２月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0.13226</cdr:x>
      <cdr:y>0.89398</cdr:y>
    </cdr:from>
    <cdr:to>
      <cdr:x>0.89378</cdr:x>
      <cdr:y>0.96721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1257257" y="6011703"/>
          <a:ext cx="7238971" cy="4924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>
            <a:lnSpc>
              <a:spcPts val="1300"/>
            </a:lnSpc>
          </a:pPr>
          <a:r>
            <a:rPr kumimoji="1" lang="ja-JP" altLang="en-US" sz="1100">
              <a:latin typeface="+mj-ea"/>
              <a:ea typeface="+mj-ea"/>
            </a:rPr>
            <a:t>　１月</a:t>
          </a:r>
          <a:r>
            <a:rPr kumimoji="1" lang="ja-JP" altLang="en-US" sz="1100" baseline="0">
              <a:latin typeface="+mj-ea"/>
              <a:ea typeface="+mj-ea"/>
            </a:rPr>
            <a:t>      </a:t>
          </a:r>
          <a:r>
            <a:rPr kumimoji="1" lang="ja-JP" altLang="en-US" sz="1100">
              <a:latin typeface="+mj-ea"/>
              <a:ea typeface="+mj-ea"/>
            </a:rPr>
            <a:t>２月      ３月       ４月      ５月      ６月      ７月　     ８月   　  ９月　    １０月     １１月　  </a:t>
          </a:r>
          <a:r>
            <a:rPr kumimoji="1" lang="ja-JP" altLang="en-US" sz="1100" baseline="0">
              <a:latin typeface="+mj-ea"/>
              <a:ea typeface="+mj-ea"/>
            </a:rPr>
            <a:t> </a:t>
          </a:r>
          <a:r>
            <a:rPr kumimoji="1" lang="ja-JP" altLang="en-US" sz="1100">
              <a:latin typeface="+mj-ea"/>
              <a:ea typeface="+mj-ea"/>
            </a:rPr>
            <a:t>１２月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57150</xdr:rowOff>
    </xdr:from>
    <xdr:to>
      <xdr:col>30</xdr:col>
      <xdr:colOff>419100</xdr:colOff>
      <xdr:row>84</xdr:row>
      <xdr:rowOff>152400</xdr:rowOff>
    </xdr:to>
    <xdr:graphicFrame macro="">
      <xdr:nvGraphicFramePr>
        <xdr:cNvPr id="15561" name="Chart 2">
          <a:extLst>
            <a:ext uri="{FF2B5EF4-FFF2-40B4-BE49-F238E27FC236}">
              <a16:creationId xmlns:a16="http://schemas.microsoft.com/office/drawing/2014/main" id="{00000000-0008-0000-1D00-0000C9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47625</xdr:rowOff>
    </xdr:from>
    <xdr:to>
      <xdr:col>30</xdr:col>
      <xdr:colOff>431330</xdr:colOff>
      <xdr:row>84</xdr:row>
      <xdr:rowOff>152535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E699D62-E962-D9F5-97D1-876D96496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6375"/>
          <a:ext cx="19481330" cy="1328116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55789</xdr:colOff>
      <xdr:row>0</xdr:row>
      <xdr:rowOff>42182</xdr:rowOff>
    </xdr:from>
    <xdr:to>
      <xdr:col>14</xdr:col>
      <xdr:colOff>360589</xdr:colOff>
      <xdr:row>38</xdr:row>
      <xdr:rowOff>23132</xdr:rowOff>
    </xdr:to>
    <xdr:graphicFrame macro="">
      <xdr:nvGraphicFramePr>
        <xdr:cNvPr id="16585" name="Chart 2">
          <a:extLst>
            <a:ext uri="{FF2B5EF4-FFF2-40B4-BE49-F238E27FC236}">
              <a16:creationId xmlns:a16="http://schemas.microsoft.com/office/drawing/2014/main" id="{00000000-0008-0000-1E00-0000C9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269875</xdr:colOff>
      <xdr:row>0</xdr:row>
      <xdr:rowOff>63500</xdr:rowOff>
    </xdr:from>
    <xdr:to>
      <xdr:col>14</xdr:col>
      <xdr:colOff>582458</xdr:colOff>
      <xdr:row>38</xdr:row>
      <xdr:rowOff>54370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6A02CAE-8FC1-51AF-7A37-8B57BD709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9875" y="63500"/>
          <a:ext cx="9202583" cy="6023370"/>
        </a:xfrm>
        <a:prstGeom prst="rect">
          <a:avLst/>
        </a:prstGeom>
      </xdr:spPr>
    </xdr:pic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0.72648</cdr:x>
      <cdr:y>0.09258</cdr:y>
    </cdr:from>
    <cdr:to>
      <cdr:x>0.7344</cdr:x>
      <cdr:y>0.12112</cdr:y>
    </cdr:to>
    <cdr:sp macro="" textlink="">
      <cdr:nvSpPr>
        <cdr:cNvPr id="26214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78261" y="557854"/>
          <a:ext cx="76048" cy="1709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0.82599</cdr:x>
      <cdr:y>0.06169</cdr:y>
    </cdr:from>
    <cdr:to>
      <cdr:x>0.96923</cdr:x>
      <cdr:y>0.18281</cdr:y>
    </cdr:to>
    <cdr:sp macro="" textlink="">
      <cdr:nvSpPr>
        <cdr:cNvPr id="26214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82287" y="376032"/>
          <a:ext cx="1418913" cy="7383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8100" cmpd="dbl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建物火災件数</a:t>
          </a:r>
        </a:p>
        <a:p xmlns:a="http://schemas.openxmlformats.org/drawingml/2006/main"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合計１９８件</a:t>
          </a:r>
          <a:endParaRPr lang="ja-JP" altLang="en-US" sz="105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493712</xdr:colOff>
      <xdr:row>34</xdr:row>
      <xdr:rowOff>142478</xdr:rowOff>
    </xdr:from>
    <xdr:to>
      <xdr:col>9</xdr:col>
      <xdr:colOff>184547</xdr:colOff>
      <xdr:row>36</xdr:row>
      <xdr:rowOff>86519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EBCA2F-46E0-4EBD-B1AA-937F73ABA099}"/>
            </a:ext>
          </a:extLst>
        </xdr:cNvPr>
        <xdr:cNvSpPr txBox="1"/>
      </xdr:nvSpPr>
      <xdr:spPr>
        <a:xfrm>
          <a:off x="3017837" y="5678884"/>
          <a:ext cx="2845991" cy="2655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「放火火災」には、「放火の疑い」を含む。</a:t>
          </a:r>
        </a:p>
      </xdr:txBody>
    </xdr:sp>
    <xdr:clientData/>
  </xdr:twoCellAnchor>
  <xdr:twoCellAnchor editAs="oneCell">
    <xdr:from>
      <xdr:col>0</xdr:col>
      <xdr:colOff>79375</xdr:colOff>
      <xdr:row>0</xdr:row>
      <xdr:rowOff>15875</xdr:rowOff>
    </xdr:from>
    <xdr:to>
      <xdr:col>14</xdr:col>
      <xdr:colOff>571932</xdr:colOff>
      <xdr:row>37</xdr:row>
      <xdr:rowOff>141496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C0CEAC9-40F2-1B9C-4D5E-43F1F010E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5" y="15875"/>
          <a:ext cx="9382557" cy="606287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0</xdr:row>
      <xdr:rowOff>6350</xdr:rowOff>
    </xdr:from>
    <xdr:to>
      <xdr:col>14</xdr:col>
      <xdr:colOff>0</xdr:colOff>
      <xdr:row>34</xdr:row>
      <xdr:rowOff>158750</xdr:rowOff>
    </xdr:to>
    <xdr:graphicFrame macro="">
      <xdr:nvGraphicFramePr>
        <xdr:cNvPr id="18633" name="Chart 2">
          <a:extLst>
            <a:ext uri="{FF2B5EF4-FFF2-40B4-BE49-F238E27FC236}">
              <a16:creationId xmlns:a16="http://schemas.microsoft.com/office/drawing/2014/main" id="{00000000-0008-0000-2000-0000C9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63500</xdr:rowOff>
    </xdr:from>
    <xdr:to>
      <xdr:col>14</xdr:col>
      <xdr:colOff>8010</xdr:colOff>
      <xdr:row>35</xdr:row>
      <xdr:rowOff>70205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B231E17-E3A7-E0F9-4633-FBD6C37A4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3500"/>
          <a:ext cx="8898010" cy="55629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111126</xdr:colOff>
      <xdr:row>0</xdr:row>
      <xdr:rowOff>95251</xdr:rowOff>
    </xdr:from>
    <xdr:to>
      <xdr:col>24</xdr:col>
      <xdr:colOff>161924</xdr:colOff>
      <xdr:row>63</xdr:row>
      <xdr:rowOff>95249</xdr:rowOff>
    </xdr:to>
    <xdr:graphicFrame macro="">
      <xdr:nvGraphicFramePr>
        <xdr:cNvPr id="2251" name="Chart 2">
          <a:extLst>
            <a:ext uri="{FF2B5EF4-FFF2-40B4-BE49-F238E27FC236}">
              <a16:creationId xmlns:a16="http://schemas.microsoft.com/office/drawing/2014/main" id="{00000000-0008-0000-0200-0000CB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17319</xdr:colOff>
      <xdr:row>0</xdr:row>
      <xdr:rowOff>51955</xdr:rowOff>
    </xdr:from>
    <xdr:to>
      <xdr:col>24</xdr:col>
      <xdr:colOff>198729</xdr:colOff>
      <xdr:row>63</xdr:row>
      <xdr:rowOff>56975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9EFD9BF-F8CC-CF2F-BECF-5FD660DE1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546" y="51955"/>
          <a:ext cx="14884547" cy="9824429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0.60106</cdr:x>
      <cdr:y>0.154</cdr:y>
    </cdr:from>
    <cdr:to>
      <cdr:x>0.89931</cdr:x>
      <cdr:y>0.21214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58517" y="1731818"/>
          <a:ext cx="4792639" cy="6538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 baseline="0">
              <a:solidFill>
                <a:srgbClr val="000000"/>
              </a:solidFill>
              <a:latin typeface="+mj-ea"/>
              <a:ea typeface="+mj-ea"/>
            </a:rPr>
            <a:t>全国</a:t>
          </a:r>
          <a:r>
            <a:rPr lang="en-US" altLang="ja-JP" sz="2000" b="0" i="0" strike="noStrike" baseline="0">
              <a:solidFill>
                <a:srgbClr val="000000"/>
              </a:solidFill>
              <a:latin typeface="+mj-ea"/>
              <a:ea typeface="+mj-ea"/>
            </a:rPr>
            <a:t>47</a:t>
          </a:r>
          <a:r>
            <a:rPr lang="ja-JP" altLang="en-US" sz="2000" b="0" i="0" strike="noStrike" baseline="0">
              <a:solidFill>
                <a:srgbClr val="000000"/>
              </a:solidFill>
              <a:latin typeface="+mj-ea"/>
              <a:ea typeface="+mj-ea"/>
            </a:rPr>
            <a:t>都道府県中　２８番目</a:t>
          </a:r>
        </a:p>
      </cdr:txBody>
    </cdr:sp>
  </cdr:relSizeAnchor>
  <cdr:relSizeAnchor xmlns:cdr="http://schemas.openxmlformats.org/drawingml/2006/chartDrawing">
    <cdr:from>
      <cdr:x>0.59663</cdr:x>
      <cdr:y>0.33447</cdr:y>
    </cdr:from>
    <cdr:to>
      <cdr:x>0.60535</cdr:x>
      <cdr:y>0.50907</cdr:y>
    </cdr:to>
    <cdr:sp macro="" textlink="">
      <cdr:nvSpPr>
        <cdr:cNvPr id="13315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8961459" y="3512343"/>
          <a:ext cx="130945" cy="18335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0.53544</cdr:x>
      <cdr:y>0.30002</cdr:y>
    </cdr:from>
    <cdr:to>
      <cdr:x>0.65488</cdr:x>
      <cdr:y>0.34019</cdr:y>
    </cdr:to>
    <cdr:sp macro="" textlink="">
      <cdr:nvSpPr>
        <cdr:cNvPr id="13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42310" y="3150570"/>
          <a:ext cx="1794004" cy="42183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山口県　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3.15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15876</xdr:rowOff>
    </xdr:from>
    <xdr:to>
      <xdr:col>32</xdr:col>
      <xdr:colOff>585108</xdr:colOff>
      <xdr:row>59</xdr:row>
      <xdr:rowOff>127000</xdr:rowOff>
    </xdr:to>
    <xdr:graphicFrame macro="">
      <xdr:nvGraphicFramePr>
        <xdr:cNvPr id="3275" name="Chart 1">
          <a:extLst>
            <a:ext uri="{FF2B5EF4-FFF2-40B4-BE49-F238E27FC236}">
              <a16:creationId xmlns:a16="http://schemas.microsoft.com/office/drawing/2014/main" id="{00000000-0008-0000-0300-0000CB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0</xdr:row>
      <xdr:rowOff>54429</xdr:rowOff>
    </xdr:from>
    <xdr:to>
      <xdr:col>32</xdr:col>
      <xdr:colOff>589632</xdr:colOff>
      <xdr:row>60</xdr:row>
      <xdr:rowOff>5195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E4C4AB7-9C7F-C180-DCC9-308111D8B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54429"/>
          <a:ext cx="14713845" cy="9693480"/>
        </a:xfrm>
        <a:prstGeom prst="rect">
          <a:avLst/>
        </a:prstGeom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0.58679</cdr:x>
      <cdr:y>0.19661</cdr:y>
    </cdr:from>
    <cdr:to>
      <cdr:x>0.90135</cdr:x>
      <cdr:y>0.25166</cdr:y>
    </cdr:to>
    <cdr:sp macro="" textlink="">
      <cdr:nvSpPr>
        <cdr:cNvPr id="15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9532" y="2010351"/>
          <a:ext cx="5097793" cy="56283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全国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都道府県中　２３　番目</a:t>
          </a:r>
        </a:p>
      </cdr:txBody>
    </cdr:sp>
  </cdr:relSizeAnchor>
  <cdr:relSizeAnchor xmlns:cdr="http://schemas.openxmlformats.org/drawingml/2006/chartDrawing">
    <cdr:from>
      <cdr:x>0.48577</cdr:x>
      <cdr:y>0.46723</cdr:y>
    </cdr:from>
    <cdr:to>
      <cdr:x>0.62193</cdr:x>
      <cdr:y>0.6487</cdr:y>
    </cdr:to>
    <cdr:sp macro="" textlink="">
      <cdr:nvSpPr>
        <cdr:cNvPr id="1536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143750" y="4526233"/>
          <a:ext cx="2002444" cy="175799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0.58506</cdr:x>
      <cdr:y>0.43084</cdr:y>
    </cdr:from>
    <cdr:to>
      <cdr:x>0.69488</cdr:x>
      <cdr:y>0.47032</cdr:y>
    </cdr:to>
    <cdr:sp macro="" textlink="">
      <cdr:nvSpPr>
        <cdr:cNvPr id="15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03956" y="4173727"/>
          <a:ext cx="1615008" cy="38239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山口県 ２６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  <cdr:relSizeAnchor xmlns:cdr="http://schemas.openxmlformats.org/drawingml/2006/chartDrawing">
    <cdr:from>
      <cdr:x>0.58679</cdr:x>
      <cdr:y>0.19661</cdr:y>
    </cdr:from>
    <cdr:to>
      <cdr:x>0.90135</cdr:x>
      <cdr:y>0.25166</cdr:y>
    </cdr:to>
    <cdr:sp macro="" textlink="">
      <cdr:nvSpPr>
        <cdr:cNvPr id="2" name="Text Box 1">
          <a:extLst xmlns:a="http://schemas.openxmlformats.org/drawingml/2006/main">
            <a:ext uri="{FF2B5EF4-FFF2-40B4-BE49-F238E27FC236}">
              <a16:creationId xmlns:a16="http://schemas.microsoft.com/office/drawing/2014/main" id="{052D2DB0-A018-821F-47BC-0D29876C3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9532" y="2010351"/>
          <a:ext cx="5097793" cy="56283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全国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都道府県中　２３　番目</a:t>
          </a:r>
        </a:p>
      </cdr:txBody>
    </cdr:sp>
  </cdr:relSizeAnchor>
  <cdr:relSizeAnchor xmlns:cdr="http://schemas.openxmlformats.org/drawingml/2006/chartDrawing">
    <cdr:from>
      <cdr:x>0.48577</cdr:x>
      <cdr:y>0.46723</cdr:y>
    </cdr:from>
    <cdr:to>
      <cdr:x>0.62193</cdr:x>
      <cdr:y>0.6487</cdr:y>
    </cdr:to>
    <cdr:sp macro="" textlink="">
      <cdr:nvSpPr>
        <cdr:cNvPr id="3" name="Line 4">
          <a:extLst xmlns:a="http://schemas.openxmlformats.org/drawingml/2006/main">
            <a:ext uri="{FF2B5EF4-FFF2-40B4-BE49-F238E27FC236}">
              <a16:creationId xmlns:a16="http://schemas.microsoft.com/office/drawing/2014/main" id="{4F8F4411-03EC-2507-E3F1-4EFF6680FC32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143750" y="4526233"/>
          <a:ext cx="2002444" cy="175799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0.58506</cdr:x>
      <cdr:y>0.43084</cdr:y>
    </cdr:from>
    <cdr:to>
      <cdr:x>0.69488</cdr:x>
      <cdr:y>0.47032</cdr:y>
    </cdr:to>
    <cdr:sp macro="" textlink="">
      <cdr:nvSpPr>
        <cdr:cNvPr id="4" name="Text Box 2">
          <a:extLst xmlns:a="http://schemas.openxmlformats.org/drawingml/2006/main">
            <a:ext uri="{FF2B5EF4-FFF2-40B4-BE49-F238E27FC236}">
              <a16:creationId xmlns:a16="http://schemas.microsoft.com/office/drawing/2014/main" id="{88FCC96C-67BB-4C0E-8FCF-E2E3C2F1994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03956" y="4173727"/>
          <a:ext cx="1615008" cy="38239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山口県 ２６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127001</xdr:rowOff>
    </xdr:from>
    <xdr:to>
      <xdr:col>24</xdr:col>
      <xdr:colOff>301625</xdr:colOff>
      <xdr:row>62</xdr:row>
      <xdr:rowOff>15875</xdr:rowOff>
    </xdr:to>
    <xdr:graphicFrame macro="">
      <xdr:nvGraphicFramePr>
        <xdr:cNvPr id="4299" name="Chart 1">
          <a:extLst>
            <a:ext uri="{FF2B5EF4-FFF2-40B4-BE49-F238E27FC236}">
              <a16:creationId xmlns:a16="http://schemas.microsoft.com/office/drawing/2014/main" id="{00000000-0008-0000-0400-0000CB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101600</xdr:colOff>
      <xdr:row>0</xdr:row>
      <xdr:rowOff>95249</xdr:rowOff>
    </xdr:from>
    <xdr:to>
      <xdr:col>24</xdr:col>
      <xdr:colOff>362404</xdr:colOff>
      <xdr:row>62</xdr:row>
      <xdr:rowOff>477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CEAD71D-F59C-56A0-7DCD-E0E7A514A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600" y="95249"/>
          <a:ext cx="14762617" cy="10275572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0.59049</cdr:x>
      <cdr:y>0.15744</cdr:y>
    </cdr:from>
    <cdr:to>
      <cdr:x>0.92013</cdr:x>
      <cdr:y>0.21337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33512" y="1692067"/>
          <a:ext cx="4652238" cy="601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+mn-ea"/>
            </a:rPr>
            <a:t> </a:t>
          </a: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+mn-ea"/>
            </a:rPr>
            <a:t>全国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+mn-ea"/>
            </a:rPr>
            <a:t>47</a:t>
          </a: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+mn-ea"/>
            </a:rPr>
            <a:t>都道府県中　９番目</a:t>
          </a:r>
          <a:endParaRPr lang="ja-JP" altLang="en-US" sz="2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0.24546</cdr:x>
      <cdr:y>0.32091</cdr:y>
    </cdr:from>
    <cdr:to>
      <cdr:x>0.57863</cdr:x>
      <cdr:y>0.42532</cdr:y>
    </cdr:to>
    <cdr:sp macro="" textlink="">
      <cdr:nvSpPr>
        <cdr:cNvPr id="1741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622674" y="3293305"/>
          <a:ext cx="4917318" cy="107152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0.55731</cdr:x>
      <cdr:y>0.30065</cdr:y>
    </cdr:from>
    <cdr:to>
      <cdr:x>0.70205</cdr:x>
      <cdr:y>0.34295</cdr:y>
    </cdr:to>
    <cdr:sp macro="" textlink="">
      <cdr:nvSpPr>
        <cdr:cNvPr id="174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25310" y="3085389"/>
          <a:ext cx="2136301" cy="43409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山口県　１．９８</a:t>
          </a:r>
          <a:endParaRPr lang="en-US" altLang="ja-JP" sz="2000" b="0" i="0" strike="noStrike">
            <a:solidFill>
              <a:srgbClr val="000000"/>
            </a:solidFill>
            <a:latin typeface="ＭＳ Ｐゴシック"/>
            <a:ea typeface="+mn-ea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136072</xdr:colOff>
      <xdr:row>0</xdr:row>
      <xdr:rowOff>81643</xdr:rowOff>
    </xdr:from>
    <xdr:to>
      <xdr:col>31</xdr:col>
      <xdr:colOff>136072</xdr:colOff>
      <xdr:row>55</xdr:row>
      <xdr:rowOff>95250</xdr:rowOff>
    </xdr:to>
    <xdr:graphicFrame macro="">
      <xdr:nvGraphicFramePr>
        <xdr:cNvPr id="5325" name="Chart 5">
          <a:extLst>
            <a:ext uri="{FF2B5EF4-FFF2-40B4-BE49-F238E27FC236}">
              <a16:creationId xmlns:a16="http://schemas.microsoft.com/office/drawing/2014/main" id="{00000000-0008-0000-0600-0000CD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123265</xdr:colOff>
      <xdr:row>0</xdr:row>
      <xdr:rowOff>67235</xdr:rowOff>
    </xdr:from>
    <xdr:to>
      <xdr:col>31</xdr:col>
      <xdr:colOff>144357</xdr:colOff>
      <xdr:row>55</xdr:row>
      <xdr:rowOff>96323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F16BE1B-9F81-2BCF-1D8C-578D1D034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265" y="67235"/>
          <a:ext cx="14342210" cy="8937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ウェーブ">
      <a:dk1>
        <a:sysClr val="windowText" lastClr="000000"/>
      </a:dk1>
      <a:lt1>
        <a:sysClr val="window" lastClr="FFFFFF"/>
      </a:lt1>
      <a:dk2>
        <a:srgbClr val="073E87"/>
      </a:dk2>
      <a:lt2>
        <a:srgbClr val="C6E7FC"/>
      </a:lt2>
      <a:accent1>
        <a:srgbClr val="31B6FD"/>
      </a:accent1>
      <a:accent2>
        <a:srgbClr val="4584D3"/>
      </a:accent2>
      <a:accent3>
        <a:srgbClr val="5BD078"/>
      </a:accent3>
      <a:accent4>
        <a:srgbClr val="A5D028"/>
      </a:accent4>
      <a:accent5>
        <a:srgbClr val="F5C040"/>
      </a:accent5>
      <a:accent6>
        <a:srgbClr val="05E0DB"/>
      </a:accent6>
      <a:hlink>
        <a:srgbClr val="0080FF"/>
      </a:hlink>
      <a:folHlink>
        <a:srgbClr val="5EAEF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7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8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9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1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2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37"/>
  <sheetViews>
    <sheetView tabSelected="1" view="pageBreakPreview" topLeftCell="A6" zoomScaleNormal="100" zoomScaleSheetLayoutView="100" workbookViewId="0">
      <selection activeCell="A15" activeCellId="1" sqref="A27 A15"/>
    </sheetView>
  </sheetViews>
  <sheetFormatPr defaultRowHeight="13" outlineLevelCol="1"/>
  <cols>
    <col min="1" max="1" width="8.7265625" bestFit="1" customWidth="1"/>
    <col min="2" max="2" width="9.7265625" customWidth="1"/>
    <col min="3" max="3" width="42.36328125" customWidth="1"/>
    <col min="8" max="8" width="9" customWidth="1"/>
    <col min="9" max="9" width="2.36328125" customWidth="1"/>
    <col min="10" max="10" width="3.6328125" customWidth="1" outlineLevel="1"/>
    <col min="11" max="11" width="3.6328125" customWidth="1"/>
    <col min="12" max="12" width="4.36328125" customWidth="1"/>
  </cols>
  <sheetData>
    <row r="1" spans="1:10" ht="25.5" customHeight="1">
      <c r="A1" s="572" t="s">
        <v>570</v>
      </c>
      <c r="B1" s="572"/>
      <c r="C1" s="572"/>
      <c r="D1" s="572"/>
      <c r="E1" s="572"/>
    </row>
    <row r="2" spans="1:10" s="3" customFormat="1" ht="34.5" customHeight="1">
      <c r="A2" s="4" t="s">
        <v>246</v>
      </c>
      <c r="B2" s="4"/>
      <c r="C2" s="4" t="s">
        <v>250</v>
      </c>
      <c r="D2" s="4" t="s">
        <v>248</v>
      </c>
      <c r="E2" s="4" t="s">
        <v>249</v>
      </c>
    </row>
    <row r="3" spans="1:10" s="3" customFormat="1" ht="20.25" customHeight="1">
      <c r="A3" s="351">
        <v>1</v>
      </c>
      <c r="B3" s="5" t="str">
        <f>$J$3</f>
        <v>令和６年</v>
      </c>
      <c r="C3" s="5" t="s">
        <v>412</v>
      </c>
      <c r="D3" s="6"/>
      <c r="E3" s="6" t="s">
        <v>251</v>
      </c>
      <c r="J3" s="3" t="s">
        <v>737</v>
      </c>
    </row>
    <row r="4" spans="1:10" s="3" customFormat="1" ht="20.25" customHeight="1">
      <c r="A4" s="352">
        <v>2</v>
      </c>
      <c r="B4" s="3" t="str">
        <f>$J$3</f>
        <v>令和６年</v>
      </c>
      <c r="C4" s="3" t="s">
        <v>413</v>
      </c>
      <c r="D4" s="4"/>
      <c r="E4" s="4" t="s">
        <v>251</v>
      </c>
    </row>
    <row r="5" spans="1:10" s="3" customFormat="1" ht="20.25" customHeight="1">
      <c r="A5" s="351">
        <v>3</v>
      </c>
      <c r="B5" s="5" t="str">
        <f>$J$3</f>
        <v>令和６年</v>
      </c>
      <c r="C5" s="5" t="s">
        <v>414</v>
      </c>
      <c r="D5" s="6"/>
      <c r="E5" s="6" t="s">
        <v>251</v>
      </c>
    </row>
    <row r="6" spans="1:10" s="3" customFormat="1" ht="20.25" customHeight="1">
      <c r="A6" s="352">
        <v>4</v>
      </c>
      <c r="B6" s="3" t="str">
        <f>$J$3</f>
        <v>令和６年</v>
      </c>
      <c r="C6" s="3" t="s">
        <v>415</v>
      </c>
      <c r="D6" s="4"/>
      <c r="E6" s="4" t="s">
        <v>251</v>
      </c>
    </row>
    <row r="7" spans="1:10" s="3" customFormat="1" ht="20.25" customHeight="1">
      <c r="A7" s="351">
        <v>5</v>
      </c>
      <c r="B7" s="5" t="s">
        <v>284</v>
      </c>
      <c r="C7" s="5"/>
      <c r="D7" s="6" t="s">
        <v>251</v>
      </c>
      <c r="E7" s="6"/>
    </row>
    <row r="8" spans="1:10" s="3" customFormat="1" ht="20.25" customHeight="1">
      <c r="A8" s="352">
        <v>6</v>
      </c>
      <c r="B8" s="3" t="str">
        <f>$J$3</f>
        <v>令和６年</v>
      </c>
      <c r="C8" s="3" t="s">
        <v>416</v>
      </c>
      <c r="D8" s="4"/>
      <c r="E8" s="4" t="s">
        <v>251</v>
      </c>
    </row>
    <row r="9" spans="1:10" s="3" customFormat="1" ht="20.25" customHeight="1">
      <c r="A9" s="351">
        <v>7</v>
      </c>
      <c r="B9" s="5" t="str">
        <f>$J$3</f>
        <v>令和６年</v>
      </c>
      <c r="C9" s="5" t="s">
        <v>417</v>
      </c>
      <c r="D9" s="6"/>
      <c r="E9" s="6" t="s">
        <v>251</v>
      </c>
    </row>
    <row r="10" spans="1:10" s="3" customFormat="1" ht="20.25" customHeight="1">
      <c r="A10" s="352">
        <v>8</v>
      </c>
      <c r="B10" s="3" t="str">
        <f>$J$3</f>
        <v>令和６年</v>
      </c>
      <c r="C10" s="3" t="s">
        <v>418</v>
      </c>
      <c r="D10" s="4" t="s">
        <v>251</v>
      </c>
      <c r="E10" s="4"/>
    </row>
    <row r="11" spans="1:10" s="3" customFormat="1" ht="20.25" customHeight="1">
      <c r="A11" s="351">
        <v>9</v>
      </c>
      <c r="B11" s="5" t="s">
        <v>286</v>
      </c>
      <c r="C11" s="5"/>
      <c r="D11" s="6" t="s">
        <v>251</v>
      </c>
      <c r="E11" s="6"/>
    </row>
    <row r="12" spans="1:10" s="3" customFormat="1" ht="20.25" customHeight="1">
      <c r="A12" s="352">
        <v>10</v>
      </c>
      <c r="B12" s="3" t="s">
        <v>261</v>
      </c>
      <c r="D12" s="4" t="s">
        <v>251</v>
      </c>
      <c r="E12" s="4"/>
    </row>
    <row r="13" spans="1:10" s="3" customFormat="1" ht="20.25" customHeight="1">
      <c r="A13" s="351">
        <v>11</v>
      </c>
      <c r="B13" s="5" t="s">
        <v>247</v>
      </c>
      <c r="C13" s="5"/>
      <c r="D13" s="6" t="s">
        <v>251</v>
      </c>
      <c r="E13" s="6"/>
    </row>
    <row r="14" spans="1:10" s="3" customFormat="1" ht="20.25" customHeight="1">
      <c r="A14" s="352">
        <v>12</v>
      </c>
      <c r="B14" s="3" t="s">
        <v>281</v>
      </c>
      <c r="D14" s="4" t="s">
        <v>251</v>
      </c>
      <c r="E14" s="4"/>
    </row>
    <row r="15" spans="1:10" s="3" customFormat="1" ht="20.25" customHeight="1">
      <c r="A15" s="352">
        <v>13</v>
      </c>
      <c r="B15" s="5" t="s">
        <v>282</v>
      </c>
      <c r="C15" s="5"/>
      <c r="D15" s="6" t="s">
        <v>251</v>
      </c>
      <c r="E15" s="6"/>
    </row>
    <row r="16" spans="1:10" s="3" customFormat="1" ht="20.25" customHeight="1">
      <c r="A16" s="352">
        <v>14</v>
      </c>
      <c r="B16" s="3" t="str">
        <f>$J$3</f>
        <v>令和６年</v>
      </c>
      <c r="C16" s="3" t="s">
        <v>630</v>
      </c>
      <c r="D16" s="4" t="s">
        <v>251</v>
      </c>
      <c r="E16" s="4"/>
    </row>
    <row r="17" spans="1:5" s="3" customFormat="1" ht="20.25" customHeight="1">
      <c r="A17" s="351">
        <v>15</v>
      </c>
      <c r="B17" s="5" t="str">
        <f>$J$3</f>
        <v>令和６年</v>
      </c>
      <c r="C17" s="5" t="s">
        <v>419</v>
      </c>
      <c r="D17" s="6" t="s">
        <v>251</v>
      </c>
      <c r="E17" s="6"/>
    </row>
    <row r="18" spans="1:5" s="3" customFormat="1" ht="20.25" customHeight="1">
      <c r="A18" s="352">
        <v>16</v>
      </c>
      <c r="B18" s="3" t="str">
        <f>$J$3</f>
        <v>令和６年</v>
      </c>
      <c r="C18" s="3" t="s">
        <v>420</v>
      </c>
      <c r="D18" s="4" t="s">
        <v>251</v>
      </c>
      <c r="E18" s="4"/>
    </row>
    <row r="19" spans="1:5" s="3" customFormat="1" ht="20.25" customHeight="1">
      <c r="A19" s="351">
        <v>17</v>
      </c>
      <c r="B19" s="5" t="str">
        <f>$J$3</f>
        <v>令和６年</v>
      </c>
      <c r="C19" s="5" t="s">
        <v>421</v>
      </c>
      <c r="D19" s="6" t="s">
        <v>251</v>
      </c>
      <c r="E19" s="6"/>
    </row>
    <row r="20" spans="1:5" s="3" customFormat="1" ht="20.25" customHeight="1">
      <c r="A20" s="352">
        <v>18</v>
      </c>
      <c r="B20" s="3" t="s">
        <v>283</v>
      </c>
      <c r="D20" s="4" t="s">
        <v>251</v>
      </c>
      <c r="E20" s="4"/>
    </row>
    <row r="21" spans="1:5" s="3" customFormat="1" ht="20.25" customHeight="1">
      <c r="A21" s="351">
        <v>19</v>
      </c>
      <c r="B21" s="5" t="s">
        <v>407</v>
      </c>
      <c r="C21" s="5"/>
      <c r="D21" s="6" t="s">
        <v>251</v>
      </c>
      <c r="E21" s="6"/>
    </row>
    <row r="22" spans="1:5" s="3" customFormat="1" ht="20.25" customHeight="1">
      <c r="A22" s="352">
        <v>20</v>
      </c>
      <c r="B22" s="3" t="s">
        <v>408</v>
      </c>
      <c r="D22" s="4" t="s">
        <v>251</v>
      </c>
      <c r="E22" s="4"/>
    </row>
    <row r="23" spans="1:5" s="3" customFormat="1" ht="20.25" customHeight="1">
      <c r="A23" s="351">
        <v>21</v>
      </c>
      <c r="B23" s="5" t="s">
        <v>0</v>
      </c>
      <c r="C23" s="5"/>
      <c r="D23" s="6"/>
      <c r="E23" s="6" t="s">
        <v>1</v>
      </c>
    </row>
    <row r="24" spans="1:5" s="3" customFormat="1" ht="20.25" customHeight="1">
      <c r="A24" s="353">
        <v>22</v>
      </c>
      <c r="B24" s="3" t="str">
        <f>$J$3</f>
        <v>令和６年</v>
      </c>
      <c r="C24" s="3" t="s">
        <v>422</v>
      </c>
      <c r="D24" s="4"/>
      <c r="E24" s="4" t="s">
        <v>2</v>
      </c>
    </row>
    <row r="25" spans="1:5" s="3" customFormat="1" ht="20.25" customHeight="1">
      <c r="A25" s="6">
        <v>23</v>
      </c>
      <c r="B25" s="5" t="str">
        <f>$J$3</f>
        <v>令和６年</v>
      </c>
      <c r="C25" s="5" t="s">
        <v>423</v>
      </c>
      <c r="D25" s="6"/>
      <c r="E25" s="6" t="s">
        <v>1</v>
      </c>
    </row>
    <row r="26" spans="1:5" s="3" customFormat="1" ht="20.25" customHeight="1">
      <c r="A26" s="353">
        <v>24</v>
      </c>
      <c r="B26" s="3" t="str">
        <f>$J$3</f>
        <v>令和６年</v>
      </c>
      <c r="C26" s="3" t="s">
        <v>586</v>
      </c>
      <c r="D26" s="4"/>
      <c r="E26" s="4" t="s">
        <v>2</v>
      </c>
    </row>
    <row r="27" spans="1:5" s="3" customFormat="1" ht="20.25" customHeight="1">
      <c r="A27" s="4">
        <v>25</v>
      </c>
      <c r="B27" s="5" t="s">
        <v>3</v>
      </c>
      <c r="C27" s="5"/>
      <c r="D27" s="5"/>
      <c r="E27" s="6" t="s">
        <v>1</v>
      </c>
    </row>
    <row r="28" spans="1:5" s="3" customFormat="1" ht="20.25" customHeight="1">
      <c r="A28" s="353">
        <v>26</v>
      </c>
      <c r="B28" s="3" t="s">
        <v>4</v>
      </c>
      <c r="E28" s="4" t="s">
        <v>2</v>
      </c>
    </row>
    <row r="29" spans="1:5" s="3" customFormat="1" ht="20.25" customHeight="1">
      <c r="A29" s="351">
        <v>27</v>
      </c>
      <c r="B29" s="5" t="s">
        <v>5</v>
      </c>
      <c r="C29" s="5"/>
      <c r="D29" s="5"/>
      <c r="E29" s="6" t="s">
        <v>1</v>
      </c>
    </row>
    <row r="30" spans="1:5" s="3" customFormat="1" ht="20.25" customHeight="1">
      <c r="A30" s="353">
        <v>28</v>
      </c>
      <c r="B30" s="3" t="s">
        <v>6</v>
      </c>
      <c r="E30" s="4" t="s">
        <v>2</v>
      </c>
    </row>
    <row r="31" spans="1:5" s="3" customFormat="1" ht="20.25" customHeight="1">
      <c r="A31" s="351">
        <v>29</v>
      </c>
      <c r="B31" s="5" t="str">
        <f>$J$3</f>
        <v>令和６年</v>
      </c>
      <c r="C31" s="5" t="s">
        <v>425</v>
      </c>
      <c r="D31" s="5"/>
      <c r="E31" s="6" t="s">
        <v>1</v>
      </c>
    </row>
    <row r="32" spans="1:5" s="3" customFormat="1" ht="20.25" customHeight="1">
      <c r="A32" s="353">
        <v>30</v>
      </c>
      <c r="B32" s="3" t="str">
        <f>$J$3</f>
        <v>令和６年</v>
      </c>
      <c r="C32" s="3" t="s">
        <v>424</v>
      </c>
      <c r="E32" s="4" t="s">
        <v>2</v>
      </c>
    </row>
    <row r="33" spans="1:5" s="3" customFormat="1" ht="20.25" customHeight="1">
      <c r="A33" s="351">
        <v>31</v>
      </c>
      <c r="B33" s="5" t="s">
        <v>285</v>
      </c>
      <c r="C33" s="5"/>
      <c r="D33" s="5"/>
      <c r="E33" s="6" t="s">
        <v>1</v>
      </c>
    </row>
    <row r="34" spans="1:5" s="3" customFormat="1" ht="20.25" customHeight="1">
      <c r="A34" s="353">
        <v>32</v>
      </c>
      <c r="B34" s="3" t="str">
        <f>$J$3</f>
        <v>令和６年</v>
      </c>
      <c r="C34" s="3" t="s">
        <v>426</v>
      </c>
      <c r="E34" s="4" t="s">
        <v>2</v>
      </c>
    </row>
    <row r="35" spans="1:5" s="3" customFormat="1" ht="15" customHeight="1"/>
    <row r="36" spans="1:5" s="3" customFormat="1"/>
    <row r="37" spans="1:5" s="3" customFormat="1"/>
  </sheetData>
  <mergeCells count="1">
    <mergeCell ref="A1:E1"/>
  </mergeCells>
  <phoneticPr fontId="7"/>
  <hyperlinks>
    <hyperlink ref="A3" location="'1'!A1" display="'1'!A1" xr:uid="{6D7D0CE9-1B38-4AFE-BEB5-12F23C1E57AE}"/>
    <hyperlink ref="A4" location="'2'!A1" display="'2'!A1" xr:uid="{BF0A9E83-688B-42A8-825B-3256DB1DD244}"/>
    <hyperlink ref="A5" location="'3'!A1" display="'3'!A1" xr:uid="{E506F0CC-6F57-49D9-B64F-6FD92A976590}"/>
    <hyperlink ref="A6" location="'4'!A1" display="'4'!A1" xr:uid="{3AA17EE1-09CA-409A-9870-D9D7F3B2B21D}"/>
    <hyperlink ref="A7" location="'5'!A1" display="'5'!A1" xr:uid="{3F988DF0-4087-409F-B20C-5A8C19AB0606}"/>
    <hyperlink ref="A8" location="'6'!A1" display="'6'!A1" xr:uid="{2CD783A9-11CA-4838-A9A0-4B2990F50EF2}"/>
    <hyperlink ref="A9" location="'7'!A1" display="'7'!A1" xr:uid="{DFD656C9-5D59-4DC7-962C-0CEC21E689D0}"/>
    <hyperlink ref="A10" location="'8'!A1" display="'8'!A1" xr:uid="{FD9294CE-E2BA-4344-93E2-0C398D947872}"/>
    <hyperlink ref="A11" location="'9'!A1" display="'9'!A1" xr:uid="{89058AA9-7C9E-459D-9B40-91931F6338E4}"/>
    <hyperlink ref="A12" location="'10'!A1" display="'10'!A1" xr:uid="{00AACC29-6BBF-4561-AB39-7463B61F4901}"/>
    <hyperlink ref="A13" location="'11'!A1" display="'11'!A1" xr:uid="{5F4B1C09-D36F-46B1-BB05-7E108225D704}"/>
    <hyperlink ref="A14" location="'12'!A1" display="'12'!A1" xr:uid="{929336D6-4EB5-4F66-AEEF-6F05753675BA}"/>
    <hyperlink ref="A16" location="'14'!A1" display="'14'!A1" xr:uid="{FEB27A9A-4C53-41EF-AC14-9631E7B57BD6}"/>
    <hyperlink ref="A17" location="'15'!A1" display="'15'!A1" xr:uid="{B60D33E5-3F5B-4FAA-8AC6-0D57855BD007}"/>
    <hyperlink ref="A18" location="'16'!A1" display="'16'!A1" xr:uid="{E2AEE445-AA2F-4E19-ACEE-703985132C4E}"/>
    <hyperlink ref="A19" location="'17'!A1" display="'17'!A1" xr:uid="{981CA60E-BAA6-45FC-A547-C0DDF6840BB3}"/>
    <hyperlink ref="A20" location="'18'!A1" display="'18'!A1" xr:uid="{7455DFCA-A42F-4E22-9478-F2B5FD7A26C5}"/>
    <hyperlink ref="A15" location="'13'!A1" display="'13'!A1" xr:uid="{BA72908F-EDCA-4B33-80A1-8F693BE5134E}"/>
    <hyperlink ref="A21" location="'19'!A1" display="'19'!A1" xr:uid="{BC13C649-BB09-422D-9646-D4FC40F25617}"/>
    <hyperlink ref="A22" location="'20'!A1" display="'20'!A1" xr:uid="{230A5F92-4CEF-436E-A38B-F156E6A58CC0}"/>
    <hyperlink ref="A23" location="'21'!A1" display="'21'!A1" xr:uid="{6BA2392E-1007-4E7B-BAA4-637902394C23}"/>
    <hyperlink ref="A24" location="'22'!A1" display="'22'!A1" xr:uid="{41F2FDF3-535F-4055-B3AD-93D9635F7466}"/>
    <hyperlink ref="A34" location="'32'!A1" display="'32'!A1" xr:uid="{AA3C499D-465F-40AE-8EF1-8CD3210427CB}"/>
    <hyperlink ref="A33" location="'31'!A1" display="'31'!A1" xr:uid="{C090AA82-8391-4ACA-B124-DBFBF7F3BD1D}"/>
    <hyperlink ref="A32" location="'30'!A1" display="'30'!A1" xr:uid="{FCE6EDE0-AF8C-4AE7-9F20-276BB26C9A76}"/>
    <hyperlink ref="A31" location="'29'!A1" display="'29'!A1" xr:uid="{70DC51DE-07AB-4C6F-A2F5-6B6C9DCD3F0E}"/>
    <hyperlink ref="A30" location="'28'!A1" display="'28'!A1" xr:uid="{1383C825-C14C-422C-8155-0411083639BA}"/>
    <hyperlink ref="A29" location="'27'!A1" display="'27'!A1" xr:uid="{FC6AF45F-0A2C-4FB8-A291-DE662AAC7F7C}"/>
    <hyperlink ref="A28" location="'26'!A1" display="'26'!A1" xr:uid="{D512E093-5C65-46E5-804F-F67E25157039}"/>
    <hyperlink ref="A26" location="'24'!A1" display="'24'!A1" xr:uid="{0011EEE5-3084-41E1-B824-9F7C02F9E86F}"/>
  </hyperlink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CH55"/>
  <sheetViews>
    <sheetView view="pageBreakPreview" zoomScale="115" zoomScaleNormal="100" zoomScaleSheetLayoutView="115" workbookViewId="0">
      <pane ySplit="5" topLeftCell="A6" activePane="bottomLeft" state="frozen"/>
      <selection activeCell="T35" sqref="T35"/>
      <selection pane="bottomLeft" activeCell="AO45" sqref="AO45:AX48"/>
    </sheetView>
  </sheetViews>
  <sheetFormatPr defaultColWidth="9" defaultRowHeight="11"/>
  <cols>
    <col min="1" max="1" width="3.7265625" style="1" customWidth="1"/>
    <col min="2" max="2" width="7.6328125" style="1" customWidth="1"/>
    <col min="3" max="8" width="5.08984375" style="1" customWidth="1"/>
    <col min="9" max="9" width="5.36328125" style="1" customWidth="1"/>
    <col min="10" max="12" width="5.08984375" style="1" customWidth="1"/>
    <col min="13" max="13" width="5.36328125" style="1" customWidth="1"/>
    <col min="14" max="16" width="5.08984375" style="1" customWidth="1"/>
    <col min="17" max="18" width="5.36328125" style="1" customWidth="1"/>
    <col min="19" max="21" width="5.08984375" style="1" customWidth="1"/>
    <col min="22" max="22" width="5.36328125" style="1" customWidth="1"/>
    <col min="23" max="26" width="5.08984375" style="1" customWidth="1"/>
    <col min="27" max="27" width="8.36328125" style="1" customWidth="1"/>
    <col min="28" max="28" width="8.26953125" style="1" customWidth="1"/>
    <col min="29" max="31" width="9.08984375" style="1" customWidth="1"/>
    <col min="32" max="36" width="7.26953125" style="1" customWidth="1"/>
    <col min="37" max="37" width="9.36328125" style="1" customWidth="1"/>
    <col min="38" max="38" width="10" style="1" customWidth="1"/>
    <col min="39" max="16384" width="9" style="1"/>
  </cols>
  <sheetData>
    <row r="1" spans="1:86" ht="20.149999999999999" customHeight="1" thickBot="1">
      <c r="V1" s="137" t="s">
        <v>254</v>
      </c>
      <c r="W1" s="138" t="s">
        <v>106</v>
      </c>
    </row>
    <row r="2" spans="1:86" ht="20.149999999999999" customHeight="1" thickTop="1" thickBot="1">
      <c r="A2" s="395"/>
      <c r="B2" s="395"/>
      <c r="C2" s="395" t="s">
        <v>480</v>
      </c>
      <c r="D2" s="395"/>
      <c r="E2" s="396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  <c r="X2" s="395"/>
      <c r="Y2" s="395"/>
      <c r="Z2" s="395"/>
      <c r="AA2" s="395"/>
      <c r="AB2" s="395"/>
      <c r="AC2" s="395"/>
      <c r="AD2" s="395"/>
      <c r="AE2" s="395"/>
      <c r="AF2" s="395"/>
      <c r="AG2" s="397"/>
      <c r="AH2" s="397"/>
      <c r="AI2" s="397"/>
      <c r="AJ2" s="397"/>
      <c r="AK2" s="397"/>
      <c r="AL2" s="397"/>
      <c r="BA2" s="731"/>
      <c r="BC2" s="1" t="s">
        <v>122</v>
      </c>
    </row>
    <row r="3" spans="1:86" ht="42" customHeight="1" thickTop="1" thickBot="1">
      <c r="A3" s="710"/>
      <c r="B3" s="711"/>
      <c r="C3" s="716" t="s">
        <v>107</v>
      </c>
      <c r="D3" s="717"/>
      <c r="E3" s="717"/>
      <c r="F3" s="717"/>
      <c r="G3" s="717"/>
      <c r="H3" s="717"/>
      <c r="I3" s="718"/>
      <c r="J3" s="729" t="s">
        <v>108</v>
      </c>
      <c r="K3" s="717"/>
      <c r="L3" s="717"/>
      <c r="M3" s="730"/>
      <c r="N3" s="721" t="s">
        <v>109</v>
      </c>
      <c r="O3" s="722"/>
      <c r="P3" s="722"/>
      <c r="Q3" s="723"/>
      <c r="R3" s="726" t="s">
        <v>97</v>
      </c>
      <c r="S3" s="721" t="s">
        <v>110</v>
      </c>
      <c r="T3" s="722"/>
      <c r="U3" s="722"/>
      <c r="V3" s="723"/>
      <c r="W3" s="721" t="s">
        <v>111</v>
      </c>
      <c r="X3" s="722"/>
      <c r="Y3" s="722"/>
      <c r="Z3" s="723"/>
      <c r="AA3" s="729" t="s">
        <v>112</v>
      </c>
      <c r="AB3" s="730"/>
      <c r="AC3" s="716" t="s">
        <v>512</v>
      </c>
      <c r="AD3" s="717"/>
      <c r="AE3" s="717"/>
      <c r="AF3" s="717"/>
      <c r="AG3" s="717"/>
      <c r="AH3" s="717"/>
      <c r="AI3" s="717"/>
      <c r="AJ3" s="730"/>
      <c r="AK3" s="730"/>
      <c r="AL3" s="718"/>
      <c r="BA3" s="732"/>
    </row>
    <row r="4" spans="1:86" ht="27" customHeight="1" thickTop="1" thickBot="1">
      <c r="A4" s="712"/>
      <c r="B4" s="713"/>
      <c r="C4" s="719" t="s">
        <v>84</v>
      </c>
      <c r="D4" s="692" t="s">
        <v>85</v>
      </c>
      <c r="E4" s="692" t="s">
        <v>86</v>
      </c>
      <c r="F4" s="692" t="s">
        <v>87</v>
      </c>
      <c r="G4" s="692" t="s">
        <v>88</v>
      </c>
      <c r="H4" s="696" t="s">
        <v>89</v>
      </c>
      <c r="I4" s="694" t="s">
        <v>113</v>
      </c>
      <c r="J4" s="708" t="s">
        <v>92</v>
      </c>
      <c r="K4" s="704" t="s">
        <v>93</v>
      </c>
      <c r="L4" s="706" t="s">
        <v>114</v>
      </c>
      <c r="M4" s="694" t="s">
        <v>113</v>
      </c>
      <c r="N4" s="700" t="s">
        <v>115</v>
      </c>
      <c r="O4" s="704" t="s">
        <v>116</v>
      </c>
      <c r="P4" s="702" t="s">
        <v>117</v>
      </c>
      <c r="Q4" s="724" t="s">
        <v>113</v>
      </c>
      <c r="R4" s="727"/>
      <c r="S4" s="700" t="s">
        <v>118</v>
      </c>
      <c r="T4" s="704" t="s">
        <v>119</v>
      </c>
      <c r="U4" s="702" t="s">
        <v>89</v>
      </c>
      <c r="V4" s="724" t="s">
        <v>113</v>
      </c>
      <c r="W4" s="700" t="s">
        <v>118</v>
      </c>
      <c r="X4" s="704" t="s">
        <v>119</v>
      </c>
      <c r="Y4" s="702" t="s">
        <v>89</v>
      </c>
      <c r="Z4" s="724" t="s">
        <v>113</v>
      </c>
      <c r="AA4" s="739" t="s">
        <v>120</v>
      </c>
      <c r="AB4" s="737" t="s">
        <v>121</v>
      </c>
      <c r="AC4" s="734" t="s">
        <v>511</v>
      </c>
      <c r="AD4" s="735"/>
      <c r="AE4" s="736"/>
      <c r="AF4" s="704" t="s">
        <v>85</v>
      </c>
      <c r="AG4" s="692" t="s">
        <v>86</v>
      </c>
      <c r="AH4" s="692" t="s">
        <v>87</v>
      </c>
      <c r="AI4" s="692" t="s">
        <v>88</v>
      </c>
      <c r="AJ4" s="704" t="s">
        <v>89</v>
      </c>
      <c r="AK4" s="702" t="s">
        <v>259</v>
      </c>
      <c r="AL4" s="694" t="s">
        <v>113</v>
      </c>
      <c r="BA4" s="293"/>
      <c r="BC4" s="1">
        <v>240.1</v>
      </c>
    </row>
    <row r="5" spans="1:86" ht="56.25" customHeight="1" thickTop="1" thickBot="1">
      <c r="A5" s="714"/>
      <c r="B5" s="715"/>
      <c r="C5" s="720"/>
      <c r="D5" s="693"/>
      <c r="E5" s="693"/>
      <c r="F5" s="693"/>
      <c r="G5" s="693"/>
      <c r="H5" s="697"/>
      <c r="I5" s="695"/>
      <c r="J5" s="709"/>
      <c r="K5" s="705"/>
      <c r="L5" s="707"/>
      <c r="M5" s="695"/>
      <c r="N5" s="701"/>
      <c r="O5" s="705"/>
      <c r="P5" s="703"/>
      <c r="Q5" s="725"/>
      <c r="R5" s="728"/>
      <c r="S5" s="701"/>
      <c r="T5" s="705"/>
      <c r="U5" s="703"/>
      <c r="V5" s="725"/>
      <c r="W5" s="701"/>
      <c r="X5" s="705"/>
      <c r="Y5" s="703"/>
      <c r="Z5" s="725"/>
      <c r="AA5" s="740"/>
      <c r="AB5" s="738"/>
      <c r="AC5" s="399" t="s">
        <v>84</v>
      </c>
      <c r="AD5" s="398" t="s">
        <v>496</v>
      </c>
      <c r="AE5" s="400" t="s">
        <v>113</v>
      </c>
      <c r="AF5" s="709"/>
      <c r="AG5" s="693"/>
      <c r="AH5" s="693"/>
      <c r="AI5" s="693"/>
      <c r="AJ5" s="705"/>
      <c r="AK5" s="703"/>
      <c r="AL5" s="695"/>
      <c r="BA5" s="294"/>
      <c r="BC5" s="1">
        <v>27.3</v>
      </c>
      <c r="CC5" s="61" t="s">
        <v>595</v>
      </c>
      <c r="CD5" s="61" t="s">
        <v>591</v>
      </c>
      <c r="CE5" s="61" t="s">
        <v>588</v>
      </c>
      <c r="CF5" s="61" t="s">
        <v>582</v>
      </c>
      <c r="CG5" s="61" t="s">
        <v>503</v>
      </c>
      <c r="CH5" s="61" t="s">
        <v>487</v>
      </c>
    </row>
    <row r="6" spans="1:86" s="2" customFormat="1" ht="34.5" customHeight="1" thickTop="1" thickBot="1">
      <c r="A6" s="401" t="s">
        <v>610</v>
      </c>
      <c r="B6" s="402"/>
      <c r="C6" s="422">
        <v>263</v>
      </c>
      <c r="D6" s="423">
        <v>25</v>
      </c>
      <c r="E6" s="423">
        <v>58</v>
      </c>
      <c r="F6" s="423">
        <v>4</v>
      </c>
      <c r="G6" s="423">
        <v>0</v>
      </c>
      <c r="H6" s="424">
        <v>150</v>
      </c>
      <c r="I6" s="425">
        <f t="shared" ref="I6:I15" si="0">SUM(C6:H6)</f>
        <v>500</v>
      </c>
      <c r="J6" s="426">
        <v>123</v>
      </c>
      <c r="K6" s="423">
        <v>30</v>
      </c>
      <c r="L6" s="424">
        <v>273</v>
      </c>
      <c r="M6" s="425">
        <f t="shared" ref="M6:M15" si="1">SUM(J6:L6)</f>
        <v>426</v>
      </c>
      <c r="N6" s="426">
        <v>75</v>
      </c>
      <c r="O6" s="423">
        <v>16</v>
      </c>
      <c r="P6" s="424">
        <v>130</v>
      </c>
      <c r="Q6" s="425">
        <f t="shared" ref="Q6:Q15" si="2">SUM(N6:P6)</f>
        <v>221</v>
      </c>
      <c r="R6" s="427">
        <v>530</v>
      </c>
      <c r="S6" s="426">
        <v>0</v>
      </c>
      <c r="T6" s="423">
        <v>0</v>
      </c>
      <c r="U6" s="424">
        <v>25</v>
      </c>
      <c r="V6" s="428">
        <f t="shared" ref="V6:V10" si="3">SUM(S6:U6)</f>
        <v>25</v>
      </c>
      <c r="W6" s="422">
        <v>1</v>
      </c>
      <c r="X6" s="423">
        <v>0</v>
      </c>
      <c r="Y6" s="424">
        <v>72</v>
      </c>
      <c r="Z6" s="425">
        <f t="shared" ref="Z6:Z15" si="4">SUM(W6:Y6)</f>
        <v>73</v>
      </c>
      <c r="AA6" s="429">
        <v>13898</v>
      </c>
      <c r="AB6" s="430">
        <v>311</v>
      </c>
      <c r="AC6" s="431">
        <v>787338</v>
      </c>
      <c r="AD6" s="432">
        <v>154590</v>
      </c>
      <c r="AE6" s="427">
        <f t="shared" ref="AE6:AE15" si="5">SUM(AC6:AD6)</f>
        <v>941928</v>
      </c>
      <c r="AF6" s="429">
        <v>315</v>
      </c>
      <c r="AG6" s="433">
        <v>55216</v>
      </c>
      <c r="AH6" s="433">
        <v>1466</v>
      </c>
      <c r="AI6" s="433">
        <v>0</v>
      </c>
      <c r="AJ6" s="433">
        <v>11130</v>
      </c>
      <c r="AK6" s="434">
        <v>64156</v>
      </c>
      <c r="AL6" s="427">
        <f t="shared" ref="AL6:AL15" si="6">SUM(AE6:AK6)</f>
        <v>1074211</v>
      </c>
      <c r="BA6" s="294"/>
      <c r="BC6" s="2">
        <v>46.6</v>
      </c>
      <c r="CC6" s="100">
        <v>0</v>
      </c>
      <c r="CD6" s="100">
        <v>1</v>
      </c>
      <c r="CE6" s="100">
        <v>2</v>
      </c>
      <c r="CF6" s="100">
        <v>1</v>
      </c>
      <c r="CG6" s="100">
        <v>2</v>
      </c>
      <c r="CH6" s="100">
        <v>1</v>
      </c>
    </row>
    <row r="7" spans="1:86" s="2" customFormat="1" ht="34.5" customHeight="1" thickTop="1" thickBot="1">
      <c r="A7" s="347" t="s">
        <v>611</v>
      </c>
      <c r="B7" s="403"/>
      <c r="C7" s="422">
        <v>227</v>
      </c>
      <c r="D7" s="423">
        <v>21</v>
      </c>
      <c r="E7" s="423">
        <v>50</v>
      </c>
      <c r="F7" s="423">
        <v>2</v>
      </c>
      <c r="G7" s="435">
        <v>0</v>
      </c>
      <c r="H7" s="424">
        <v>122</v>
      </c>
      <c r="I7" s="425">
        <f t="shared" si="0"/>
        <v>422</v>
      </c>
      <c r="J7" s="426">
        <v>130</v>
      </c>
      <c r="K7" s="423">
        <v>17</v>
      </c>
      <c r="L7" s="424">
        <v>245</v>
      </c>
      <c r="M7" s="425">
        <f t="shared" si="1"/>
        <v>392</v>
      </c>
      <c r="N7" s="426">
        <v>86</v>
      </c>
      <c r="O7" s="423">
        <v>9</v>
      </c>
      <c r="P7" s="424">
        <v>123</v>
      </c>
      <c r="Q7" s="425">
        <f t="shared" si="2"/>
        <v>218</v>
      </c>
      <c r="R7" s="425">
        <v>478</v>
      </c>
      <c r="S7" s="426">
        <v>0</v>
      </c>
      <c r="T7" s="423">
        <v>0</v>
      </c>
      <c r="U7" s="424">
        <v>20</v>
      </c>
      <c r="V7" s="428">
        <f t="shared" si="3"/>
        <v>20</v>
      </c>
      <c r="W7" s="422">
        <v>0</v>
      </c>
      <c r="X7" s="423">
        <v>2</v>
      </c>
      <c r="Y7" s="424">
        <v>66</v>
      </c>
      <c r="Z7" s="425">
        <f t="shared" si="4"/>
        <v>68</v>
      </c>
      <c r="AA7" s="429">
        <v>15733</v>
      </c>
      <c r="AB7" s="430">
        <v>15276</v>
      </c>
      <c r="AC7" s="431">
        <v>605768</v>
      </c>
      <c r="AD7" s="432">
        <v>232925</v>
      </c>
      <c r="AE7" s="427">
        <f t="shared" si="5"/>
        <v>838693</v>
      </c>
      <c r="AF7" s="429">
        <v>761</v>
      </c>
      <c r="AG7" s="433">
        <v>55267</v>
      </c>
      <c r="AH7" s="433">
        <v>2515</v>
      </c>
      <c r="AI7" s="433">
        <v>0</v>
      </c>
      <c r="AJ7" s="433">
        <v>55726</v>
      </c>
      <c r="AK7" s="434">
        <v>0</v>
      </c>
      <c r="AL7" s="427">
        <f t="shared" si="6"/>
        <v>952962</v>
      </c>
      <c r="BA7" s="294"/>
      <c r="BC7" s="2">
        <v>3</v>
      </c>
      <c r="CC7" s="101">
        <v>4</v>
      </c>
      <c r="CD7" s="101">
        <v>5</v>
      </c>
      <c r="CE7" s="101">
        <v>4</v>
      </c>
      <c r="CF7" s="101">
        <v>2</v>
      </c>
      <c r="CG7" s="101">
        <v>4</v>
      </c>
      <c r="CH7" s="101">
        <v>3</v>
      </c>
    </row>
    <row r="8" spans="1:86" s="2" customFormat="1" ht="34.5" customHeight="1" thickTop="1" thickBot="1">
      <c r="A8" s="345" t="s">
        <v>612</v>
      </c>
      <c r="B8" s="404"/>
      <c r="C8" s="422">
        <v>226</v>
      </c>
      <c r="D8" s="423">
        <v>17</v>
      </c>
      <c r="E8" s="423">
        <v>46</v>
      </c>
      <c r="F8" s="423">
        <v>2</v>
      </c>
      <c r="G8" s="435">
        <v>0</v>
      </c>
      <c r="H8" s="424">
        <v>143</v>
      </c>
      <c r="I8" s="425">
        <f t="shared" si="0"/>
        <v>434</v>
      </c>
      <c r="J8" s="426">
        <v>105</v>
      </c>
      <c r="K8" s="423">
        <v>37</v>
      </c>
      <c r="L8" s="424">
        <v>248</v>
      </c>
      <c r="M8" s="425">
        <f t="shared" si="1"/>
        <v>390</v>
      </c>
      <c r="N8" s="426">
        <v>69</v>
      </c>
      <c r="O8" s="423">
        <v>10</v>
      </c>
      <c r="P8" s="424">
        <v>137</v>
      </c>
      <c r="Q8" s="425">
        <f t="shared" si="2"/>
        <v>216</v>
      </c>
      <c r="R8" s="427">
        <v>427</v>
      </c>
      <c r="S8" s="426">
        <v>0</v>
      </c>
      <c r="T8" s="423">
        <v>0</v>
      </c>
      <c r="U8" s="424">
        <v>26</v>
      </c>
      <c r="V8" s="428">
        <f t="shared" si="3"/>
        <v>26</v>
      </c>
      <c r="W8" s="422">
        <v>5</v>
      </c>
      <c r="X8" s="423">
        <v>0</v>
      </c>
      <c r="Y8" s="424">
        <v>46</v>
      </c>
      <c r="Z8" s="425">
        <f t="shared" si="4"/>
        <v>51</v>
      </c>
      <c r="AA8" s="429">
        <v>14005</v>
      </c>
      <c r="AB8" s="430">
        <v>75</v>
      </c>
      <c r="AC8" s="431">
        <v>504672</v>
      </c>
      <c r="AD8" s="432">
        <v>148064</v>
      </c>
      <c r="AE8" s="427">
        <f t="shared" si="5"/>
        <v>652736</v>
      </c>
      <c r="AF8" s="429">
        <v>216</v>
      </c>
      <c r="AG8" s="433">
        <v>17282</v>
      </c>
      <c r="AH8" s="433">
        <v>1600</v>
      </c>
      <c r="AI8" s="433">
        <v>0</v>
      </c>
      <c r="AJ8" s="433">
        <v>27082</v>
      </c>
      <c r="AK8" s="434">
        <v>967</v>
      </c>
      <c r="AL8" s="427">
        <f t="shared" si="6"/>
        <v>699883</v>
      </c>
      <c r="BA8" s="294"/>
      <c r="BC8" s="2">
        <v>0</v>
      </c>
      <c r="CC8" s="101">
        <v>2</v>
      </c>
      <c r="CD8" s="101">
        <v>7</v>
      </c>
      <c r="CE8" s="101">
        <v>1</v>
      </c>
      <c r="CF8" s="101">
        <v>3</v>
      </c>
      <c r="CG8" s="101">
        <v>5</v>
      </c>
      <c r="CH8" s="101">
        <v>7</v>
      </c>
    </row>
    <row r="9" spans="1:86" s="2" customFormat="1" ht="34.5" customHeight="1" thickTop="1" thickBot="1">
      <c r="A9" s="345" t="s">
        <v>613</v>
      </c>
      <c r="B9" s="404"/>
      <c r="C9" s="422">
        <v>259</v>
      </c>
      <c r="D9" s="423">
        <v>19</v>
      </c>
      <c r="E9" s="423">
        <v>48</v>
      </c>
      <c r="F9" s="423">
        <v>4</v>
      </c>
      <c r="G9" s="435">
        <v>0</v>
      </c>
      <c r="H9" s="424">
        <v>170</v>
      </c>
      <c r="I9" s="425">
        <f t="shared" si="0"/>
        <v>500</v>
      </c>
      <c r="J9" s="426">
        <v>134</v>
      </c>
      <c r="K9" s="423">
        <v>39</v>
      </c>
      <c r="L9" s="424">
        <v>270</v>
      </c>
      <c r="M9" s="425">
        <f t="shared" si="1"/>
        <v>443</v>
      </c>
      <c r="N9" s="426">
        <v>67</v>
      </c>
      <c r="O9" s="423">
        <v>20</v>
      </c>
      <c r="P9" s="424">
        <v>139</v>
      </c>
      <c r="Q9" s="425">
        <f t="shared" si="2"/>
        <v>226</v>
      </c>
      <c r="R9" s="427">
        <v>480</v>
      </c>
      <c r="S9" s="426">
        <v>0</v>
      </c>
      <c r="T9" s="423">
        <v>0</v>
      </c>
      <c r="U9" s="424">
        <v>28</v>
      </c>
      <c r="V9" s="428">
        <f t="shared" si="3"/>
        <v>28</v>
      </c>
      <c r="W9" s="422">
        <v>3</v>
      </c>
      <c r="X9" s="423">
        <v>1</v>
      </c>
      <c r="Y9" s="424">
        <v>65</v>
      </c>
      <c r="Z9" s="425">
        <f t="shared" si="4"/>
        <v>69</v>
      </c>
      <c r="AA9" s="429">
        <v>18435</v>
      </c>
      <c r="AB9" s="430">
        <v>206</v>
      </c>
      <c r="AC9" s="431">
        <v>631449</v>
      </c>
      <c r="AD9" s="432">
        <v>206813</v>
      </c>
      <c r="AE9" s="427">
        <f t="shared" si="5"/>
        <v>838262</v>
      </c>
      <c r="AF9" s="429">
        <v>15</v>
      </c>
      <c r="AG9" s="433">
        <v>65418</v>
      </c>
      <c r="AH9" s="433">
        <v>5807</v>
      </c>
      <c r="AI9" s="433">
        <v>0</v>
      </c>
      <c r="AJ9" s="433">
        <v>4340</v>
      </c>
      <c r="AK9" s="434">
        <v>1089</v>
      </c>
      <c r="AL9" s="427">
        <f t="shared" si="6"/>
        <v>914931</v>
      </c>
      <c r="BA9" s="294"/>
      <c r="BC9" s="2">
        <v>192.7</v>
      </c>
      <c r="CC9" s="101">
        <v>3</v>
      </c>
      <c r="CD9" s="101">
        <v>7</v>
      </c>
      <c r="CE9" s="101">
        <v>2</v>
      </c>
      <c r="CF9" s="101">
        <v>2</v>
      </c>
      <c r="CG9" s="101">
        <v>1</v>
      </c>
      <c r="CH9" s="101">
        <v>3</v>
      </c>
    </row>
    <row r="10" spans="1:86" s="2" customFormat="1" ht="34.5" customHeight="1" thickTop="1" thickBot="1">
      <c r="A10" s="345" t="s">
        <v>614</v>
      </c>
      <c r="B10" s="404"/>
      <c r="C10" s="422">
        <v>214</v>
      </c>
      <c r="D10" s="423">
        <v>34</v>
      </c>
      <c r="E10" s="423">
        <v>40</v>
      </c>
      <c r="F10" s="423">
        <v>5</v>
      </c>
      <c r="G10" s="435">
        <v>0</v>
      </c>
      <c r="H10" s="424">
        <v>225</v>
      </c>
      <c r="I10" s="425">
        <f t="shared" si="0"/>
        <v>518</v>
      </c>
      <c r="J10" s="426">
        <v>135</v>
      </c>
      <c r="K10" s="423">
        <v>20</v>
      </c>
      <c r="L10" s="424">
        <v>228</v>
      </c>
      <c r="M10" s="425">
        <f t="shared" si="1"/>
        <v>383</v>
      </c>
      <c r="N10" s="426">
        <v>67</v>
      </c>
      <c r="O10" s="423">
        <v>9</v>
      </c>
      <c r="P10" s="424">
        <v>112</v>
      </c>
      <c r="Q10" s="425">
        <f t="shared" si="2"/>
        <v>188</v>
      </c>
      <c r="R10" s="427">
        <v>500</v>
      </c>
      <c r="S10" s="426">
        <v>0</v>
      </c>
      <c r="T10" s="423">
        <v>0</v>
      </c>
      <c r="U10" s="424">
        <v>23</v>
      </c>
      <c r="V10" s="428">
        <f t="shared" si="3"/>
        <v>23</v>
      </c>
      <c r="W10" s="422">
        <v>0</v>
      </c>
      <c r="X10" s="423">
        <v>3</v>
      </c>
      <c r="Y10" s="424">
        <v>68</v>
      </c>
      <c r="Z10" s="425">
        <f t="shared" si="4"/>
        <v>71</v>
      </c>
      <c r="AA10" s="429">
        <v>18284</v>
      </c>
      <c r="AB10" s="430">
        <v>404</v>
      </c>
      <c r="AC10" s="431">
        <v>603652</v>
      </c>
      <c r="AD10" s="432">
        <v>228603</v>
      </c>
      <c r="AE10" s="427">
        <f t="shared" si="5"/>
        <v>832255</v>
      </c>
      <c r="AF10" s="429">
        <v>167</v>
      </c>
      <c r="AG10" s="436">
        <v>22627</v>
      </c>
      <c r="AH10" s="436">
        <v>964</v>
      </c>
      <c r="AI10" s="433">
        <v>0</v>
      </c>
      <c r="AJ10" s="433">
        <v>12112</v>
      </c>
      <c r="AK10" s="434">
        <v>0</v>
      </c>
      <c r="AL10" s="427">
        <f t="shared" si="6"/>
        <v>868125</v>
      </c>
      <c r="BA10" s="295"/>
      <c r="BC10" s="2">
        <v>509.7</v>
      </c>
      <c r="CC10" s="101">
        <v>11</v>
      </c>
      <c r="CD10" s="101">
        <v>2</v>
      </c>
      <c r="CE10" s="101">
        <v>4</v>
      </c>
      <c r="CF10" s="101">
        <v>1</v>
      </c>
      <c r="CG10" s="101">
        <v>1</v>
      </c>
      <c r="CH10" s="101">
        <v>6</v>
      </c>
    </row>
    <row r="11" spans="1:86" s="2" customFormat="1" ht="34.5" customHeight="1" thickTop="1" thickBot="1">
      <c r="A11" s="345" t="s">
        <v>615</v>
      </c>
      <c r="B11" s="404"/>
      <c r="C11" s="437">
        <v>231</v>
      </c>
      <c r="D11" s="423">
        <v>32</v>
      </c>
      <c r="E11" s="423">
        <v>35</v>
      </c>
      <c r="F11" s="423">
        <v>2</v>
      </c>
      <c r="G11" s="435">
        <v>0</v>
      </c>
      <c r="H11" s="424">
        <v>213</v>
      </c>
      <c r="I11" s="425">
        <f t="shared" si="0"/>
        <v>513</v>
      </c>
      <c r="J11" s="426">
        <v>131</v>
      </c>
      <c r="K11" s="423">
        <v>17</v>
      </c>
      <c r="L11" s="424">
        <v>252</v>
      </c>
      <c r="M11" s="425">
        <f t="shared" si="1"/>
        <v>400</v>
      </c>
      <c r="N11" s="426">
        <v>96</v>
      </c>
      <c r="O11" s="423">
        <v>8</v>
      </c>
      <c r="P11" s="424">
        <v>127</v>
      </c>
      <c r="Q11" s="425">
        <f t="shared" si="2"/>
        <v>231</v>
      </c>
      <c r="R11" s="425">
        <v>439</v>
      </c>
      <c r="S11" s="426">
        <v>0</v>
      </c>
      <c r="T11" s="423">
        <v>0</v>
      </c>
      <c r="U11" s="424">
        <v>27</v>
      </c>
      <c r="V11" s="428">
        <f>SUM(S11:U11)</f>
        <v>27</v>
      </c>
      <c r="W11" s="422">
        <v>1</v>
      </c>
      <c r="X11" s="423">
        <v>3</v>
      </c>
      <c r="Y11" s="424">
        <v>62</v>
      </c>
      <c r="Z11" s="425">
        <f t="shared" si="4"/>
        <v>66</v>
      </c>
      <c r="AA11" s="429">
        <v>14627</v>
      </c>
      <c r="AB11" s="430">
        <v>490</v>
      </c>
      <c r="AC11" s="431">
        <v>501104</v>
      </c>
      <c r="AD11" s="432">
        <v>126315</v>
      </c>
      <c r="AE11" s="427">
        <f t="shared" si="5"/>
        <v>627419</v>
      </c>
      <c r="AF11" s="429">
        <v>1912</v>
      </c>
      <c r="AG11" s="433">
        <v>30746</v>
      </c>
      <c r="AH11" s="433">
        <v>1981</v>
      </c>
      <c r="AI11" s="433">
        <v>0</v>
      </c>
      <c r="AJ11" s="433">
        <v>24356</v>
      </c>
      <c r="AK11" s="434">
        <v>28007</v>
      </c>
      <c r="AL11" s="427">
        <f t="shared" si="6"/>
        <v>714421</v>
      </c>
      <c r="BA11" s="296"/>
      <c r="BC11" s="2">
        <v>130.30000000000001</v>
      </c>
      <c r="CC11" s="101">
        <v>2</v>
      </c>
      <c r="CD11" s="101">
        <v>2</v>
      </c>
      <c r="CE11" s="101">
        <v>4</v>
      </c>
      <c r="CF11" s="101">
        <v>1</v>
      </c>
      <c r="CG11" s="101">
        <v>0</v>
      </c>
      <c r="CH11" s="101">
        <v>0</v>
      </c>
    </row>
    <row r="12" spans="1:86" s="2" customFormat="1" ht="34.5" customHeight="1" thickTop="1" thickBot="1">
      <c r="A12" s="345" t="s">
        <v>616</v>
      </c>
      <c r="B12" s="404"/>
      <c r="C12" s="422">
        <v>225</v>
      </c>
      <c r="D12" s="423">
        <v>31</v>
      </c>
      <c r="E12" s="423">
        <v>49</v>
      </c>
      <c r="F12" s="423">
        <v>3</v>
      </c>
      <c r="G12" s="435">
        <v>0</v>
      </c>
      <c r="H12" s="424">
        <v>204</v>
      </c>
      <c r="I12" s="438">
        <f t="shared" si="0"/>
        <v>512</v>
      </c>
      <c r="J12" s="439">
        <v>135</v>
      </c>
      <c r="K12" s="440">
        <v>25</v>
      </c>
      <c r="L12" s="441">
        <v>196</v>
      </c>
      <c r="M12" s="442">
        <f t="shared" si="1"/>
        <v>356</v>
      </c>
      <c r="N12" s="439">
        <v>79</v>
      </c>
      <c r="O12" s="440">
        <v>6</v>
      </c>
      <c r="P12" s="441">
        <v>115</v>
      </c>
      <c r="Q12" s="442">
        <f t="shared" si="2"/>
        <v>200</v>
      </c>
      <c r="R12" s="443">
        <v>493</v>
      </c>
      <c r="S12" s="439">
        <v>0</v>
      </c>
      <c r="T12" s="440">
        <v>0</v>
      </c>
      <c r="U12" s="441">
        <v>22</v>
      </c>
      <c r="V12" s="425">
        <f>SUM(S12:U12)</f>
        <v>22</v>
      </c>
      <c r="W12" s="437">
        <v>0</v>
      </c>
      <c r="X12" s="440">
        <v>2</v>
      </c>
      <c r="Y12" s="441">
        <v>66</v>
      </c>
      <c r="Z12" s="425">
        <f t="shared" si="4"/>
        <v>68</v>
      </c>
      <c r="AA12" s="444">
        <v>17086</v>
      </c>
      <c r="AB12" s="445">
        <v>1102</v>
      </c>
      <c r="AC12" s="446">
        <v>577221</v>
      </c>
      <c r="AD12" s="447">
        <v>119579</v>
      </c>
      <c r="AE12" s="427">
        <f t="shared" si="5"/>
        <v>696800</v>
      </c>
      <c r="AF12" s="444">
        <v>1304</v>
      </c>
      <c r="AG12" s="436">
        <v>39366</v>
      </c>
      <c r="AH12" s="436">
        <v>385</v>
      </c>
      <c r="AI12" s="436">
        <v>0</v>
      </c>
      <c r="AJ12" s="436">
        <v>44756</v>
      </c>
      <c r="AK12" s="434">
        <v>17830</v>
      </c>
      <c r="AL12" s="427">
        <f t="shared" si="6"/>
        <v>800441</v>
      </c>
      <c r="BA12" s="294"/>
      <c r="BC12" s="2">
        <v>25.6</v>
      </c>
      <c r="CC12" s="101">
        <v>0</v>
      </c>
      <c r="CD12" s="101">
        <v>0</v>
      </c>
      <c r="CE12" s="101">
        <v>0</v>
      </c>
      <c r="CF12" s="101">
        <v>0</v>
      </c>
      <c r="CG12" s="101">
        <v>0</v>
      </c>
      <c r="CH12" s="101">
        <v>1</v>
      </c>
    </row>
    <row r="13" spans="1:86" s="2" customFormat="1" ht="34.5" customHeight="1" thickTop="1" thickBot="1">
      <c r="A13" s="345" t="s">
        <v>607</v>
      </c>
      <c r="B13" s="404"/>
      <c r="C13" s="437">
        <v>215</v>
      </c>
      <c r="D13" s="440">
        <v>29</v>
      </c>
      <c r="E13" s="440">
        <v>35</v>
      </c>
      <c r="F13" s="440">
        <v>2</v>
      </c>
      <c r="G13" s="448">
        <v>0</v>
      </c>
      <c r="H13" s="441">
        <v>198</v>
      </c>
      <c r="I13" s="442">
        <f t="shared" si="0"/>
        <v>479</v>
      </c>
      <c r="J13" s="449">
        <v>99</v>
      </c>
      <c r="K13" s="450">
        <v>19</v>
      </c>
      <c r="L13" s="434">
        <v>204</v>
      </c>
      <c r="M13" s="442">
        <f t="shared" si="1"/>
        <v>322</v>
      </c>
      <c r="N13" s="449">
        <v>62</v>
      </c>
      <c r="O13" s="450">
        <v>9</v>
      </c>
      <c r="P13" s="434">
        <v>131</v>
      </c>
      <c r="Q13" s="442">
        <f t="shared" si="2"/>
        <v>202</v>
      </c>
      <c r="R13" s="451">
        <v>377</v>
      </c>
      <c r="S13" s="449">
        <v>0</v>
      </c>
      <c r="T13" s="450">
        <v>0</v>
      </c>
      <c r="U13" s="434">
        <v>16</v>
      </c>
      <c r="V13" s="442">
        <f>SUM(S13:U13)</f>
        <v>16</v>
      </c>
      <c r="W13" s="452">
        <v>3</v>
      </c>
      <c r="X13" s="450">
        <v>0</v>
      </c>
      <c r="Y13" s="434">
        <v>65</v>
      </c>
      <c r="Z13" s="442">
        <f t="shared" si="4"/>
        <v>68</v>
      </c>
      <c r="AA13" s="453">
        <v>14007</v>
      </c>
      <c r="AB13" s="454">
        <v>189</v>
      </c>
      <c r="AC13" s="455">
        <v>572161</v>
      </c>
      <c r="AD13" s="447">
        <v>94786</v>
      </c>
      <c r="AE13" s="451">
        <f t="shared" si="5"/>
        <v>666947</v>
      </c>
      <c r="AF13" s="453">
        <v>280</v>
      </c>
      <c r="AG13" s="456">
        <v>24415</v>
      </c>
      <c r="AH13" s="456">
        <v>3282</v>
      </c>
      <c r="AI13" s="456">
        <v>0</v>
      </c>
      <c r="AJ13" s="456">
        <v>64879</v>
      </c>
      <c r="AK13" s="434">
        <v>11025</v>
      </c>
      <c r="AL13" s="451">
        <f t="shared" si="6"/>
        <v>770828</v>
      </c>
      <c r="BA13" s="294"/>
      <c r="BC13" s="2">
        <v>244.5</v>
      </c>
      <c r="CC13" s="101">
        <v>0</v>
      </c>
      <c r="CD13" s="101">
        <v>4</v>
      </c>
      <c r="CE13" s="101">
        <v>0</v>
      </c>
      <c r="CF13" s="101">
        <v>6</v>
      </c>
      <c r="CG13" s="101">
        <v>2</v>
      </c>
      <c r="CH13" s="101">
        <v>0</v>
      </c>
    </row>
    <row r="14" spans="1:86" s="2" customFormat="1" ht="34.5" customHeight="1" thickTop="1" thickBot="1">
      <c r="A14" s="345" t="s">
        <v>609</v>
      </c>
      <c r="B14" s="346"/>
      <c r="C14" s="457">
        <v>249</v>
      </c>
      <c r="D14" s="458">
        <v>33</v>
      </c>
      <c r="E14" s="459">
        <v>45</v>
      </c>
      <c r="F14" s="458">
        <v>5</v>
      </c>
      <c r="G14" s="459">
        <v>0</v>
      </c>
      <c r="H14" s="460">
        <v>271</v>
      </c>
      <c r="I14" s="461">
        <f t="shared" si="0"/>
        <v>603</v>
      </c>
      <c r="J14" s="457">
        <v>120</v>
      </c>
      <c r="K14" s="458">
        <v>21</v>
      </c>
      <c r="L14" s="462">
        <v>238</v>
      </c>
      <c r="M14" s="461">
        <f t="shared" si="1"/>
        <v>379</v>
      </c>
      <c r="N14" s="457">
        <v>71</v>
      </c>
      <c r="O14" s="458">
        <v>16</v>
      </c>
      <c r="P14" s="462">
        <v>153</v>
      </c>
      <c r="Q14" s="461">
        <f t="shared" si="2"/>
        <v>240</v>
      </c>
      <c r="R14" s="461">
        <v>386</v>
      </c>
      <c r="S14" s="457">
        <v>0</v>
      </c>
      <c r="T14" s="458">
        <v>0</v>
      </c>
      <c r="U14" s="459">
        <v>17</v>
      </c>
      <c r="V14" s="463">
        <f t="shared" ref="V14:V15" si="7">SUM(S14:U14)</f>
        <v>17</v>
      </c>
      <c r="W14" s="461">
        <v>0</v>
      </c>
      <c r="X14" s="458">
        <v>2</v>
      </c>
      <c r="Y14" s="459">
        <v>68</v>
      </c>
      <c r="Z14" s="463">
        <f t="shared" si="4"/>
        <v>70</v>
      </c>
      <c r="AA14" s="459">
        <v>14911</v>
      </c>
      <c r="AB14" s="464">
        <v>297</v>
      </c>
      <c r="AC14" s="465">
        <v>637525</v>
      </c>
      <c r="AD14" s="466">
        <v>180429</v>
      </c>
      <c r="AE14" s="467">
        <f t="shared" si="5"/>
        <v>817954</v>
      </c>
      <c r="AF14" s="465">
        <v>160</v>
      </c>
      <c r="AG14" s="468">
        <v>38808</v>
      </c>
      <c r="AH14" s="469">
        <v>23311</v>
      </c>
      <c r="AI14" s="468">
        <v>0</v>
      </c>
      <c r="AJ14" s="469">
        <v>30514</v>
      </c>
      <c r="AK14" s="466">
        <v>66</v>
      </c>
      <c r="AL14" s="470">
        <f t="shared" si="6"/>
        <v>910813</v>
      </c>
      <c r="BA14" s="295"/>
      <c r="BC14" s="2">
        <v>400.4</v>
      </c>
      <c r="CC14" s="101">
        <v>0</v>
      </c>
      <c r="CD14" s="101">
        <v>1</v>
      </c>
      <c r="CE14" s="101">
        <v>1</v>
      </c>
      <c r="CF14" s="101">
        <v>0</v>
      </c>
      <c r="CG14" s="101">
        <v>0</v>
      </c>
      <c r="CH14" s="101">
        <v>1</v>
      </c>
    </row>
    <row r="15" spans="1:86" s="2" customFormat="1" ht="34.5" customHeight="1" thickTop="1" thickBot="1">
      <c r="A15" s="405" t="s">
        <v>626</v>
      </c>
      <c r="B15" s="406"/>
      <c r="C15" s="471">
        <v>238</v>
      </c>
      <c r="D15" s="472">
        <v>30</v>
      </c>
      <c r="E15" s="473">
        <v>43</v>
      </c>
      <c r="F15" s="472">
        <v>1</v>
      </c>
      <c r="G15" s="473">
        <v>0</v>
      </c>
      <c r="H15" s="474">
        <v>275</v>
      </c>
      <c r="I15" s="475">
        <f t="shared" si="0"/>
        <v>587</v>
      </c>
      <c r="J15" s="471">
        <v>117</v>
      </c>
      <c r="K15" s="472">
        <v>23</v>
      </c>
      <c r="L15" s="476">
        <v>237</v>
      </c>
      <c r="M15" s="475">
        <f t="shared" si="1"/>
        <v>377</v>
      </c>
      <c r="N15" s="471">
        <v>78</v>
      </c>
      <c r="O15" s="472">
        <v>15</v>
      </c>
      <c r="P15" s="476">
        <v>115</v>
      </c>
      <c r="Q15" s="475">
        <f t="shared" si="2"/>
        <v>208</v>
      </c>
      <c r="R15" s="475">
        <v>504</v>
      </c>
      <c r="S15" s="471">
        <v>0</v>
      </c>
      <c r="T15" s="472">
        <v>0</v>
      </c>
      <c r="U15" s="473">
        <v>17</v>
      </c>
      <c r="V15" s="477">
        <f t="shared" si="7"/>
        <v>17</v>
      </c>
      <c r="W15" s="475">
        <v>1</v>
      </c>
      <c r="X15" s="472">
        <v>1</v>
      </c>
      <c r="Y15" s="473">
        <v>69</v>
      </c>
      <c r="Z15" s="477">
        <f t="shared" si="4"/>
        <v>71</v>
      </c>
      <c r="AA15" s="473">
        <v>15278</v>
      </c>
      <c r="AB15" s="478">
        <v>330</v>
      </c>
      <c r="AC15" s="479">
        <v>658624</v>
      </c>
      <c r="AD15" s="480">
        <v>89075</v>
      </c>
      <c r="AE15" s="481">
        <f t="shared" si="5"/>
        <v>747699</v>
      </c>
      <c r="AF15" s="479">
        <v>342</v>
      </c>
      <c r="AG15" s="482">
        <v>54860</v>
      </c>
      <c r="AH15" s="483">
        <v>350</v>
      </c>
      <c r="AI15" s="482">
        <v>0</v>
      </c>
      <c r="AJ15" s="483">
        <v>776789</v>
      </c>
      <c r="AK15" s="480">
        <v>29240</v>
      </c>
      <c r="AL15" s="484">
        <f t="shared" si="6"/>
        <v>1609280</v>
      </c>
      <c r="BA15" s="296"/>
      <c r="BC15" s="2">
        <v>77.2</v>
      </c>
      <c r="CC15" s="101">
        <v>4</v>
      </c>
      <c r="CD15" s="101">
        <v>2</v>
      </c>
      <c r="CE15" s="101">
        <v>0</v>
      </c>
      <c r="CF15" s="101">
        <v>1</v>
      </c>
      <c r="CG15" s="101">
        <v>6</v>
      </c>
      <c r="CH15" s="101">
        <v>2</v>
      </c>
    </row>
    <row r="16" spans="1:86" s="2" customFormat="1" ht="34.5" customHeight="1" thickTop="1" thickBot="1">
      <c r="A16" s="407" t="s">
        <v>122</v>
      </c>
      <c r="B16" s="408"/>
      <c r="C16" s="485">
        <f>SUM(C6:C15)/10</f>
        <v>234.7</v>
      </c>
      <c r="D16" s="486">
        <f>SUM(D6:D15)/10</f>
        <v>27.1</v>
      </c>
      <c r="E16" s="486">
        <f t="shared" ref="E16:AL16" si="8">SUM(E6:E15)/10</f>
        <v>44.9</v>
      </c>
      <c r="F16" s="486">
        <f t="shared" si="8"/>
        <v>3</v>
      </c>
      <c r="G16" s="486">
        <f t="shared" si="8"/>
        <v>0</v>
      </c>
      <c r="H16" s="486">
        <f t="shared" si="8"/>
        <v>197.1</v>
      </c>
      <c r="I16" s="487">
        <f t="shared" si="8"/>
        <v>506.8</v>
      </c>
      <c r="J16" s="488">
        <f t="shared" si="8"/>
        <v>122.9</v>
      </c>
      <c r="K16" s="486">
        <f t="shared" si="8"/>
        <v>24.8</v>
      </c>
      <c r="L16" s="486">
        <f t="shared" si="8"/>
        <v>239.1</v>
      </c>
      <c r="M16" s="487">
        <f t="shared" si="8"/>
        <v>386.8</v>
      </c>
      <c r="N16" s="488">
        <f t="shared" si="8"/>
        <v>75</v>
      </c>
      <c r="O16" s="486">
        <f t="shared" si="8"/>
        <v>11.8</v>
      </c>
      <c r="P16" s="486">
        <f t="shared" si="8"/>
        <v>128.19999999999999</v>
      </c>
      <c r="Q16" s="487">
        <f t="shared" si="8"/>
        <v>215</v>
      </c>
      <c r="R16" s="487">
        <f t="shared" si="8"/>
        <v>461.4</v>
      </c>
      <c r="S16" s="488">
        <f t="shared" si="8"/>
        <v>0</v>
      </c>
      <c r="T16" s="486">
        <f t="shared" si="8"/>
        <v>0</v>
      </c>
      <c r="U16" s="486">
        <f t="shared" si="8"/>
        <v>22.1</v>
      </c>
      <c r="V16" s="487">
        <f t="shared" si="8"/>
        <v>22.1</v>
      </c>
      <c r="W16" s="485">
        <f t="shared" si="8"/>
        <v>1.4</v>
      </c>
      <c r="X16" s="486">
        <f t="shared" si="8"/>
        <v>1.4</v>
      </c>
      <c r="Y16" s="486">
        <f t="shared" si="8"/>
        <v>64.7</v>
      </c>
      <c r="Z16" s="487">
        <f t="shared" si="8"/>
        <v>67.5</v>
      </c>
      <c r="AA16" s="488">
        <f t="shared" si="8"/>
        <v>15626.4</v>
      </c>
      <c r="AB16" s="486">
        <f t="shared" si="8"/>
        <v>1868</v>
      </c>
      <c r="AC16" s="489">
        <f t="shared" si="8"/>
        <v>607951.4</v>
      </c>
      <c r="AD16" s="490">
        <f t="shared" si="8"/>
        <v>158117.9</v>
      </c>
      <c r="AE16" s="487">
        <f t="shared" si="8"/>
        <v>766069.3</v>
      </c>
      <c r="AF16" s="488">
        <f t="shared" si="8"/>
        <v>547.20000000000005</v>
      </c>
      <c r="AG16" s="486">
        <f t="shared" si="8"/>
        <v>40400.5</v>
      </c>
      <c r="AH16" s="486">
        <f t="shared" si="8"/>
        <v>4166.1000000000004</v>
      </c>
      <c r="AI16" s="486">
        <f t="shared" si="8"/>
        <v>0</v>
      </c>
      <c r="AJ16" s="486">
        <f t="shared" si="8"/>
        <v>105168.4</v>
      </c>
      <c r="AK16" s="486">
        <f t="shared" si="8"/>
        <v>15238</v>
      </c>
      <c r="AL16" s="487">
        <f t="shared" si="8"/>
        <v>931589.5</v>
      </c>
      <c r="BA16" s="294"/>
      <c r="BC16" s="2">
        <v>12.1</v>
      </c>
      <c r="CC16" s="101">
        <v>6</v>
      </c>
      <c r="CD16" s="101">
        <v>2</v>
      </c>
      <c r="CE16" s="101">
        <v>1</v>
      </c>
      <c r="CF16" s="101">
        <v>0</v>
      </c>
      <c r="CG16" s="101">
        <v>0</v>
      </c>
      <c r="CH16" s="101">
        <v>1</v>
      </c>
    </row>
    <row r="17" spans="1:86" s="2" customFormat="1" ht="34.5" customHeight="1" thickTop="1" thickBot="1">
      <c r="A17" s="409" t="s">
        <v>664</v>
      </c>
      <c r="B17" s="410"/>
      <c r="C17" s="471">
        <f t="shared" ref="C17:AK17" si="9">SUM(C18:C29)</f>
        <v>198</v>
      </c>
      <c r="D17" s="472">
        <f t="shared" si="9"/>
        <v>13</v>
      </c>
      <c r="E17" s="473">
        <f t="shared" si="9"/>
        <v>46</v>
      </c>
      <c r="F17" s="472">
        <f t="shared" si="9"/>
        <v>1</v>
      </c>
      <c r="G17" s="473">
        <f t="shared" si="9"/>
        <v>0</v>
      </c>
      <c r="H17" s="474">
        <f t="shared" si="9"/>
        <v>196</v>
      </c>
      <c r="I17" s="475">
        <f t="shared" si="9"/>
        <v>454</v>
      </c>
      <c r="J17" s="471">
        <f t="shared" si="9"/>
        <v>110</v>
      </c>
      <c r="K17" s="472">
        <f t="shared" si="9"/>
        <v>11</v>
      </c>
      <c r="L17" s="476">
        <f t="shared" si="9"/>
        <v>203</v>
      </c>
      <c r="M17" s="475">
        <f t="shared" si="9"/>
        <v>324</v>
      </c>
      <c r="N17" s="471">
        <f t="shared" si="9"/>
        <v>62</v>
      </c>
      <c r="O17" s="472">
        <f t="shared" si="9"/>
        <v>7</v>
      </c>
      <c r="P17" s="476">
        <f t="shared" si="9"/>
        <v>129</v>
      </c>
      <c r="Q17" s="475">
        <f t="shared" si="9"/>
        <v>198</v>
      </c>
      <c r="R17" s="475">
        <f t="shared" si="9"/>
        <v>372</v>
      </c>
      <c r="S17" s="471">
        <f t="shared" si="9"/>
        <v>0</v>
      </c>
      <c r="T17" s="472">
        <f t="shared" si="9"/>
        <v>0</v>
      </c>
      <c r="U17" s="473">
        <f t="shared" si="9"/>
        <v>26</v>
      </c>
      <c r="V17" s="477">
        <f t="shared" si="9"/>
        <v>26</v>
      </c>
      <c r="W17" s="475">
        <f t="shared" si="9"/>
        <v>3</v>
      </c>
      <c r="X17" s="472">
        <f t="shared" si="9"/>
        <v>1</v>
      </c>
      <c r="Y17" s="473">
        <f t="shared" si="9"/>
        <v>43</v>
      </c>
      <c r="Z17" s="477">
        <f t="shared" si="9"/>
        <v>47</v>
      </c>
      <c r="AA17" s="473">
        <f t="shared" si="9"/>
        <v>14850</v>
      </c>
      <c r="AB17" s="478">
        <f t="shared" si="9"/>
        <v>3724</v>
      </c>
      <c r="AC17" s="479">
        <f t="shared" si="9"/>
        <v>461111</v>
      </c>
      <c r="AD17" s="480">
        <f t="shared" si="9"/>
        <v>106632</v>
      </c>
      <c r="AE17" s="481">
        <f t="shared" si="9"/>
        <v>567743</v>
      </c>
      <c r="AF17" s="479">
        <f t="shared" si="9"/>
        <v>3</v>
      </c>
      <c r="AG17" s="482">
        <f t="shared" si="9"/>
        <v>87377</v>
      </c>
      <c r="AH17" s="483">
        <f t="shared" si="9"/>
        <v>430</v>
      </c>
      <c r="AI17" s="482">
        <f t="shared" si="9"/>
        <v>0</v>
      </c>
      <c r="AJ17" s="483">
        <f t="shared" si="9"/>
        <v>16529</v>
      </c>
      <c r="AK17" s="480">
        <f t="shared" si="9"/>
        <v>2538</v>
      </c>
      <c r="AL17" s="484">
        <f t="shared" ref="AL17:AL29" si="10">SUM(AE17:AK17)</f>
        <v>674620</v>
      </c>
      <c r="AO17" s="733" t="s">
        <v>513</v>
      </c>
      <c r="AP17" s="733"/>
      <c r="AQ17" s="733"/>
      <c r="BA17" s="294"/>
      <c r="BC17" s="2">
        <v>132</v>
      </c>
      <c r="CC17" s="101">
        <v>0</v>
      </c>
      <c r="CD17" s="101">
        <v>1</v>
      </c>
      <c r="CE17" s="101">
        <v>0</v>
      </c>
      <c r="CF17" s="101">
        <v>0</v>
      </c>
      <c r="CG17" s="101">
        <v>0</v>
      </c>
      <c r="CH17" s="101">
        <v>0</v>
      </c>
    </row>
    <row r="18" spans="1:86" s="2" customFormat="1" ht="34.5" customHeight="1" thickTop="1" thickBot="1">
      <c r="A18" s="698" t="s">
        <v>594</v>
      </c>
      <c r="B18" s="411" t="s">
        <v>123</v>
      </c>
      <c r="C18" s="491">
        <v>18</v>
      </c>
      <c r="D18" s="491">
        <v>1</v>
      </c>
      <c r="E18" s="491">
        <v>7</v>
      </c>
      <c r="F18" s="491"/>
      <c r="G18" s="491"/>
      <c r="H18" s="492">
        <v>10</v>
      </c>
      <c r="I18" s="428">
        <f>SUM(C18:H18)</f>
        <v>36</v>
      </c>
      <c r="J18" s="493">
        <v>12</v>
      </c>
      <c r="K18" s="491">
        <v>0</v>
      </c>
      <c r="L18" s="494">
        <v>26</v>
      </c>
      <c r="M18" s="435">
        <f>SUM(J18:L18)</f>
        <v>38</v>
      </c>
      <c r="N18" s="495">
        <v>7</v>
      </c>
      <c r="O18" s="491">
        <v>1</v>
      </c>
      <c r="P18" s="494">
        <v>22</v>
      </c>
      <c r="Q18" s="496">
        <f>SUM(N18:P18)</f>
        <v>30</v>
      </c>
      <c r="R18" s="497">
        <v>47</v>
      </c>
      <c r="S18" s="495"/>
      <c r="T18" s="491"/>
      <c r="U18" s="492">
        <v>2</v>
      </c>
      <c r="V18" s="428">
        <f>SUM(S18:U18)</f>
        <v>2</v>
      </c>
      <c r="W18" s="495">
        <v>2</v>
      </c>
      <c r="X18" s="491">
        <v>0</v>
      </c>
      <c r="Y18" s="492">
        <v>0</v>
      </c>
      <c r="Z18" s="428">
        <f>SUM(W18:Y18)</f>
        <v>2</v>
      </c>
      <c r="AA18" s="498">
        <v>2286</v>
      </c>
      <c r="AB18" s="492">
        <v>4</v>
      </c>
      <c r="AC18" s="495">
        <v>33670</v>
      </c>
      <c r="AD18" s="499">
        <v>8222</v>
      </c>
      <c r="AE18" s="500">
        <f>SUM(AC18:AD18)</f>
        <v>41892</v>
      </c>
      <c r="AF18" s="493">
        <v>0</v>
      </c>
      <c r="AG18" s="491">
        <v>3518</v>
      </c>
      <c r="AH18" s="491">
        <v>0</v>
      </c>
      <c r="AI18" s="491">
        <v>0</v>
      </c>
      <c r="AJ18" s="491">
        <v>421</v>
      </c>
      <c r="AK18" s="441">
        <v>0</v>
      </c>
      <c r="AL18" s="501">
        <f t="shared" si="10"/>
        <v>45831</v>
      </c>
      <c r="AP18" s="61" t="s">
        <v>609</v>
      </c>
      <c r="AQ18" s="61" t="s">
        <v>626</v>
      </c>
      <c r="AR18" s="61" t="s">
        <v>664</v>
      </c>
      <c r="BA18" s="295"/>
      <c r="BC18" s="2">
        <v>221.3</v>
      </c>
      <c r="CC18" s="389">
        <f t="shared" ref="CC18:CH18" si="11">SUM(CC6:CC17)</f>
        <v>32</v>
      </c>
      <c r="CD18" s="389">
        <f t="shared" si="11"/>
        <v>34</v>
      </c>
      <c r="CE18" s="389">
        <f t="shared" si="11"/>
        <v>19</v>
      </c>
      <c r="CF18" s="389">
        <f t="shared" si="11"/>
        <v>17</v>
      </c>
      <c r="CG18" s="389">
        <f t="shared" si="11"/>
        <v>21</v>
      </c>
      <c r="CH18" s="389">
        <f t="shared" si="11"/>
        <v>25</v>
      </c>
    </row>
    <row r="19" spans="1:86" s="2" customFormat="1" ht="34.5" customHeight="1" thickTop="1" thickBot="1">
      <c r="A19" s="699"/>
      <c r="B19" s="412" t="s">
        <v>124</v>
      </c>
      <c r="C19" s="502">
        <v>21</v>
      </c>
      <c r="D19" s="502">
        <v>1</v>
      </c>
      <c r="E19" s="502">
        <v>4</v>
      </c>
      <c r="F19" s="502"/>
      <c r="G19" s="502"/>
      <c r="H19" s="503">
        <v>25</v>
      </c>
      <c r="I19" s="428">
        <f>SUM(C19:H19)</f>
        <v>51</v>
      </c>
      <c r="J19" s="504">
        <v>10</v>
      </c>
      <c r="K19" s="502">
        <v>0</v>
      </c>
      <c r="L19" s="505">
        <v>17</v>
      </c>
      <c r="M19" s="435">
        <f>SUM(J19:L19)</f>
        <v>27</v>
      </c>
      <c r="N19" s="506">
        <v>5</v>
      </c>
      <c r="O19" s="502">
        <v>0</v>
      </c>
      <c r="P19" s="505">
        <v>12</v>
      </c>
      <c r="Q19" s="496">
        <f t="shared" ref="Q19:Q29" si="12">SUM(N19:P19)</f>
        <v>17</v>
      </c>
      <c r="R19" s="507">
        <v>47</v>
      </c>
      <c r="S19" s="506"/>
      <c r="T19" s="502"/>
      <c r="U19" s="503">
        <v>3</v>
      </c>
      <c r="V19" s="428">
        <f t="shared" ref="V19:V29" si="13">SUM(S19:U19)</f>
        <v>3</v>
      </c>
      <c r="W19" s="506">
        <v>0</v>
      </c>
      <c r="X19" s="502">
        <v>0</v>
      </c>
      <c r="Y19" s="503">
        <v>3</v>
      </c>
      <c r="Z19" s="428">
        <f t="shared" ref="Z19:Z29" si="14">SUM(W19:Y19)</f>
        <v>3</v>
      </c>
      <c r="AA19" s="504">
        <v>1304</v>
      </c>
      <c r="AB19" s="503">
        <v>0</v>
      </c>
      <c r="AC19" s="506">
        <v>38955</v>
      </c>
      <c r="AD19" s="432">
        <v>10242</v>
      </c>
      <c r="AE19" s="500">
        <f t="shared" ref="AE19:AE29" si="15">SUM(AC19:AD19)</f>
        <v>49197</v>
      </c>
      <c r="AF19" s="504"/>
      <c r="AG19" s="502">
        <v>639</v>
      </c>
      <c r="AH19" s="502"/>
      <c r="AI19" s="502"/>
      <c r="AJ19" s="502">
        <v>286</v>
      </c>
      <c r="AK19" s="434"/>
      <c r="AL19" s="427">
        <f t="shared" si="10"/>
        <v>50122</v>
      </c>
      <c r="AO19" s="2" t="s">
        <v>123</v>
      </c>
      <c r="AP19" s="299">
        <v>1</v>
      </c>
      <c r="AQ19" s="61">
        <v>1</v>
      </c>
      <c r="AR19" s="61">
        <f>D18</f>
        <v>1</v>
      </c>
      <c r="BA19" s="295"/>
      <c r="BC19" s="2">
        <v>461.4</v>
      </c>
    </row>
    <row r="20" spans="1:86" s="2" customFormat="1" ht="34.5" customHeight="1" thickTop="1" thickBot="1">
      <c r="A20" s="699"/>
      <c r="B20" s="412" t="s">
        <v>125</v>
      </c>
      <c r="C20" s="502">
        <v>19</v>
      </c>
      <c r="D20" s="502"/>
      <c r="E20" s="502">
        <v>4</v>
      </c>
      <c r="F20" s="502"/>
      <c r="G20" s="502"/>
      <c r="H20" s="503">
        <v>17</v>
      </c>
      <c r="I20" s="428">
        <f t="shared" ref="I20:I29" si="16">SUM(C20:H20)</f>
        <v>40</v>
      </c>
      <c r="J20" s="504">
        <v>10</v>
      </c>
      <c r="K20" s="502">
        <v>1</v>
      </c>
      <c r="L20" s="505">
        <v>18</v>
      </c>
      <c r="M20" s="435">
        <f>SUM(J20:L20)</f>
        <v>29</v>
      </c>
      <c r="N20" s="506">
        <v>6</v>
      </c>
      <c r="O20" s="502">
        <v>2</v>
      </c>
      <c r="P20" s="505">
        <v>12</v>
      </c>
      <c r="Q20" s="496">
        <f t="shared" si="12"/>
        <v>20</v>
      </c>
      <c r="R20" s="507">
        <v>29</v>
      </c>
      <c r="S20" s="506"/>
      <c r="T20" s="502"/>
      <c r="U20" s="503">
        <v>7</v>
      </c>
      <c r="V20" s="428">
        <f t="shared" si="13"/>
        <v>7</v>
      </c>
      <c r="W20" s="506">
        <v>0</v>
      </c>
      <c r="X20" s="502">
        <v>0</v>
      </c>
      <c r="Y20" s="503">
        <v>4</v>
      </c>
      <c r="Z20" s="428">
        <f t="shared" si="14"/>
        <v>4</v>
      </c>
      <c r="AA20" s="504">
        <v>1548</v>
      </c>
      <c r="AB20" s="503">
        <v>0</v>
      </c>
      <c r="AC20" s="506">
        <v>35884</v>
      </c>
      <c r="AD20" s="432">
        <v>3489</v>
      </c>
      <c r="AE20" s="500">
        <f t="shared" si="15"/>
        <v>39373</v>
      </c>
      <c r="AF20" s="504">
        <v>0</v>
      </c>
      <c r="AG20" s="502">
        <v>8382</v>
      </c>
      <c r="AH20" s="502">
        <v>0</v>
      </c>
      <c r="AI20" s="502">
        <v>0</v>
      </c>
      <c r="AJ20" s="502">
        <v>195</v>
      </c>
      <c r="AK20" s="434">
        <v>1450</v>
      </c>
      <c r="AL20" s="443">
        <f t="shared" si="10"/>
        <v>49400</v>
      </c>
      <c r="AO20" s="2" t="s">
        <v>243</v>
      </c>
      <c r="AP20" s="300">
        <v>4</v>
      </c>
      <c r="AQ20" s="61">
        <v>0</v>
      </c>
      <c r="AR20" s="61">
        <f t="shared" ref="AR20:AR30" si="17">D19</f>
        <v>1</v>
      </c>
      <c r="BA20" s="296"/>
      <c r="BC20" s="2">
        <v>0</v>
      </c>
    </row>
    <row r="21" spans="1:86" s="2" customFormat="1" ht="34.5" customHeight="1" thickTop="1" thickBot="1">
      <c r="A21" s="413" t="s">
        <v>665</v>
      </c>
      <c r="B21" s="412" t="s">
        <v>126</v>
      </c>
      <c r="C21" s="502">
        <v>13</v>
      </c>
      <c r="D21" s="502">
        <v>1</v>
      </c>
      <c r="E21" s="502">
        <v>4</v>
      </c>
      <c r="F21" s="502"/>
      <c r="G21" s="502"/>
      <c r="H21" s="503">
        <v>5</v>
      </c>
      <c r="I21" s="428">
        <f t="shared" si="16"/>
        <v>23</v>
      </c>
      <c r="J21" s="504">
        <v>5</v>
      </c>
      <c r="K21" s="502">
        <v>2</v>
      </c>
      <c r="L21" s="505">
        <v>10</v>
      </c>
      <c r="M21" s="435">
        <f t="shared" ref="M21:M29" si="18">SUM(J21:L21)</f>
        <v>17</v>
      </c>
      <c r="N21" s="506">
        <v>4</v>
      </c>
      <c r="O21" s="502">
        <v>1</v>
      </c>
      <c r="P21" s="505">
        <v>4</v>
      </c>
      <c r="Q21" s="496">
        <f t="shared" si="12"/>
        <v>9</v>
      </c>
      <c r="R21" s="507">
        <v>10</v>
      </c>
      <c r="S21" s="506"/>
      <c r="T21" s="502"/>
      <c r="U21" s="503">
        <v>0</v>
      </c>
      <c r="V21" s="428">
        <f t="shared" si="13"/>
        <v>0</v>
      </c>
      <c r="W21" s="506">
        <v>0</v>
      </c>
      <c r="X21" s="502">
        <v>0</v>
      </c>
      <c r="Y21" s="503">
        <v>5</v>
      </c>
      <c r="Z21" s="428">
        <f t="shared" si="14"/>
        <v>5</v>
      </c>
      <c r="AA21" s="504">
        <v>743</v>
      </c>
      <c r="AB21" s="503">
        <v>2</v>
      </c>
      <c r="AC21" s="506">
        <v>16996</v>
      </c>
      <c r="AD21" s="432">
        <v>4891</v>
      </c>
      <c r="AE21" s="500">
        <f t="shared" si="15"/>
        <v>21887</v>
      </c>
      <c r="AF21" s="504">
        <v>0</v>
      </c>
      <c r="AG21" s="502">
        <v>17246</v>
      </c>
      <c r="AH21" s="502">
        <v>400</v>
      </c>
      <c r="AI21" s="502">
        <v>0</v>
      </c>
      <c r="AJ21" s="502">
        <v>137</v>
      </c>
      <c r="AK21" s="434">
        <v>1088</v>
      </c>
      <c r="AL21" s="427">
        <f t="shared" si="10"/>
        <v>40758</v>
      </c>
      <c r="AO21" s="2" t="s">
        <v>244</v>
      </c>
      <c r="AP21" s="301">
        <v>7</v>
      </c>
      <c r="AQ21" s="61">
        <v>9</v>
      </c>
      <c r="AR21" s="61">
        <f t="shared" si="17"/>
        <v>0</v>
      </c>
      <c r="BA21" s="294"/>
      <c r="BC21" s="2">
        <v>0</v>
      </c>
    </row>
    <row r="22" spans="1:86" s="2" customFormat="1" ht="34.5" customHeight="1" thickTop="1" thickBot="1">
      <c r="A22" s="690" t="s">
        <v>502</v>
      </c>
      <c r="B22" s="412" t="s">
        <v>127</v>
      </c>
      <c r="C22" s="502">
        <v>20</v>
      </c>
      <c r="D22" s="502"/>
      <c r="E22" s="502">
        <v>1</v>
      </c>
      <c r="F22" s="502">
        <v>1</v>
      </c>
      <c r="G22" s="502"/>
      <c r="H22" s="503">
        <v>25</v>
      </c>
      <c r="I22" s="428">
        <f t="shared" si="16"/>
        <v>47</v>
      </c>
      <c r="J22" s="504">
        <v>18</v>
      </c>
      <c r="K22" s="502">
        <v>2</v>
      </c>
      <c r="L22" s="505">
        <v>29</v>
      </c>
      <c r="M22" s="435">
        <f t="shared" si="18"/>
        <v>49</v>
      </c>
      <c r="N22" s="506">
        <v>7</v>
      </c>
      <c r="O22" s="502">
        <v>0</v>
      </c>
      <c r="P22" s="505">
        <v>26</v>
      </c>
      <c r="Q22" s="496">
        <f t="shared" si="12"/>
        <v>33</v>
      </c>
      <c r="R22" s="507">
        <v>54</v>
      </c>
      <c r="S22" s="506"/>
      <c r="T22" s="502"/>
      <c r="U22" s="503">
        <v>4</v>
      </c>
      <c r="V22" s="428">
        <f t="shared" si="13"/>
        <v>4</v>
      </c>
      <c r="W22" s="506">
        <v>1</v>
      </c>
      <c r="X22" s="502">
        <v>0</v>
      </c>
      <c r="Y22" s="503">
        <v>2</v>
      </c>
      <c r="Z22" s="428">
        <f t="shared" si="14"/>
        <v>3</v>
      </c>
      <c r="AA22" s="504">
        <v>2178</v>
      </c>
      <c r="AB22" s="503">
        <v>11</v>
      </c>
      <c r="AC22" s="506">
        <v>46580</v>
      </c>
      <c r="AD22" s="432">
        <v>4421</v>
      </c>
      <c r="AE22" s="500">
        <f t="shared" si="15"/>
        <v>51001</v>
      </c>
      <c r="AF22" s="504">
        <v>0</v>
      </c>
      <c r="AG22" s="502">
        <v>79</v>
      </c>
      <c r="AH22" s="502">
        <v>30</v>
      </c>
      <c r="AI22" s="502">
        <v>0</v>
      </c>
      <c r="AJ22" s="502">
        <v>1812</v>
      </c>
      <c r="AK22" s="434">
        <v>0</v>
      </c>
      <c r="AL22" s="443">
        <f t="shared" si="10"/>
        <v>52922</v>
      </c>
      <c r="AO22" s="2" t="s">
        <v>126</v>
      </c>
      <c r="AP22" s="301">
        <v>6</v>
      </c>
      <c r="AQ22" s="61">
        <v>4</v>
      </c>
      <c r="AR22" s="61">
        <f t="shared" si="17"/>
        <v>1</v>
      </c>
      <c r="BA22" s="294"/>
      <c r="BC22" s="2">
        <v>23.4</v>
      </c>
    </row>
    <row r="23" spans="1:86" s="2" customFormat="1" ht="34.5" customHeight="1" thickTop="1" thickBot="1">
      <c r="A23" s="690"/>
      <c r="B23" s="412" t="s">
        <v>128</v>
      </c>
      <c r="C23" s="502">
        <v>13</v>
      </c>
      <c r="D23" s="502">
        <v>1</v>
      </c>
      <c r="E23" s="502">
        <v>5</v>
      </c>
      <c r="F23" s="502"/>
      <c r="G23" s="502"/>
      <c r="H23" s="503">
        <v>9</v>
      </c>
      <c r="I23" s="428">
        <f t="shared" si="16"/>
        <v>28</v>
      </c>
      <c r="J23" s="504">
        <v>12</v>
      </c>
      <c r="K23" s="502">
        <v>0</v>
      </c>
      <c r="L23" s="505">
        <v>12</v>
      </c>
      <c r="M23" s="435">
        <f t="shared" si="18"/>
        <v>24</v>
      </c>
      <c r="N23" s="506">
        <v>7</v>
      </c>
      <c r="O23" s="502">
        <v>0</v>
      </c>
      <c r="P23" s="505">
        <v>7</v>
      </c>
      <c r="Q23" s="496">
        <f t="shared" si="12"/>
        <v>14</v>
      </c>
      <c r="R23" s="507">
        <v>32</v>
      </c>
      <c r="S23" s="506"/>
      <c r="T23" s="502"/>
      <c r="U23" s="503">
        <v>2</v>
      </c>
      <c r="V23" s="428">
        <f t="shared" si="13"/>
        <v>2</v>
      </c>
      <c r="W23" s="506">
        <v>0</v>
      </c>
      <c r="X23" s="502">
        <v>0</v>
      </c>
      <c r="Y23" s="503">
        <v>6</v>
      </c>
      <c r="Z23" s="428">
        <f t="shared" si="14"/>
        <v>6</v>
      </c>
      <c r="AA23" s="504">
        <v>1455</v>
      </c>
      <c r="AB23" s="503">
        <v>1</v>
      </c>
      <c r="AC23" s="506">
        <v>43347</v>
      </c>
      <c r="AD23" s="432">
        <v>10665</v>
      </c>
      <c r="AE23" s="500">
        <f t="shared" si="15"/>
        <v>54012</v>
      </c>
      <c r="AF23" s="504">
        <v>0</v>
      </c>
      <c r="AG23" s="502">
        <v>431</v>
      </c>
      <c r="AH23" s="502">
        <v>0</v>
      </c>
      <c r="AI23" s="502">
        <v>0</v>
      </c>
      <c r="AJ23" s="502">
        <v>886</v>
      </c>
      <c r="AK23" s="434">
        <v>0</v>
      </c>
      <c r="AL23" s="427">
        <f t="shared" si="10"/>
        <v>55329</v>
      </c>
      <c r="AO23" s="2" t="s">
        <v>127</v>
      </c>
      <c r="AP23" s="301">
        <v>3</v>
      </c>
      <c r="AQ23" s="61">
        <v>1</v>
      </c>
      <c r="AR23" s="61">
        <f t="shared" si="17"/>
        <v>0</v>
      </c>
      <c r="BA23" s="295"/>
      <c r="BC23" s="2">
        <v>23.4</v>
      </c>
    </row>
    <row r="24" spans="1:86" s="2" customFormat="1" ht="34.5" customHeight="1" thickTop="1" thickBot="1">
      <c r="A24" s="690"/>
      <c r="B24" s="412" t="s">
        <v>129</v>
      </c>
      <c r="C24" s="502">
        <v>14</v>
      </c>
      <c r="D24" s="502">
        <v>2</v>
      </c>
      <c r="E24" s="502">
        <v>5</v>
      </c>
      <c r="F24" s="502"/>
      <c r="G24" s="502"/>
      <c r="H24" s="503">
        <v>11</v>
      </c>
      <c r="I24" s="428">
        <f t="shared" si="16"/>
        <v>32</v>
      </c>
      <c r="J24" s="504">
        <v>5</v>
      </c>
      <c r="K24" s="502">
        <v>1</v>
      </c>
      <c r="L24" s="505">
        <v>16</v>
      </c>
      <c r="M24" s="435">
        <f t="shared" si="18"/>
        <v>22</v>
      </c>
      <c r="N24" s="506">
        <v>2</v>
      </c>
      <c r="O24" s="502">
        <v>0</v>
      </c>
      <c r="P24" s="505">
        <v>9</v>
      </c>
      <c r="Q24" s="496">
        <f t="shared" si="12"/>
        <v>11</v>
      </c>
      <c r="R24" s="507">
        <v>24</v>
      </c>
      <c r="S24" s="506"/>
      <c r="T24" s="502"/>
      <c r="U24" s="503">
        <v>1</v>
      </c>
      <c r="V24" s="428">
        <f t="shared" si="13"/>
        <v>1</v>
      </c>
      <c r="W24" s="506">
        <v>0</v>
      </c>
      <c r="X24" s="502">
        <v>0</v>
      </c>
      <c r="Y24" s="503">
        <v>2</v>
      </c>
      <c r="Z24" s="428">
        <f t="shared" si="14"/>
        <v>2</v>
      </c>
      <c r="AA24" s="504">
        <v>708</v>
      </c>
      <c r="AB24" s="503">
        <v>1</v>
      </c>
      <c r="AC24" s="506">
        <v>40508</v>
      </c>
      <c r="AD24" s="432">
        <v>6876</v>
      </c>
      <c r="AE24" s="500">
        <f t="shared" si="15"/>
        <v>47384</v>
      </c>
      <c r="AF24" s="504">
        <v>0</v>
      </c>
      <c r="AG24" s="502">
        <v>3188</v>
      </c>
      <c r="AH24" s="502">
        <v>0</v>
      </c>
      <c r="AI24" s="502">
        <v>0</v>
      </c>
      <c r="AJ24" s="502">
        <v>64</v>
      </c>
      <c r="AK24" s="434">
        <v>0</v>
      </c>
      <c r="AL24" s="443">
        <f t="shared" si="10"/>
        <v>50636</v>
      </c>
      <c r="AO24" s="2" t="s">
        <v>128</v>
      </c>
      <c r="AP24" s="301">
        <v>2</v>
      </c>
      <c r="AQ24" s="61">
        <v>1</v>
      </c>
      <c r="AR24" s="61">
        <f t="shared" si="17"/>
        <v>1</v>
      </c>
      <c r="BA24" s="293"/>
      <c r="BC24" s="2">
        <v>1.9</v>
      </c>
    </row>
    <row r="25" spans="1:86" s="2" customFormat="1" ht="34.5" customHeight="1" thickTop="1" thickBot="1">
      <c r="A25" s="690"/>
      <c r="B25" s="412" t="s">
        <v>130</v>
      </c>
      <c r="C25" s="502">
        <v>20</v>
      </c>
      <c r="D25" s="502"/>
      <c r="E25" s="502">
        <v>5</v>
      </c>
      <c r="F25" s="502"/>
      <c r="G25" s="502"/>
      <c r="H25" s="503">
        <v>24</v>
      </c>
      <c r="I25" s="428">
        <f t="shared" si="16"/>
        <v>49</v>
      </c>
      <c r="J25" s="504">
        <v>14</v>
      </c>
      <c r="K25" s="502">
        <v>0</v>
      </c>
      <c r="L25" s="505">
        <v>18</v>
      </c>
      <c r="M25" s="435">
        <f t="shared" si="18"/>
        <v>32</v>
      </c>
      <c r="N25" s="506">
        <v>5</v>
      </c>
      <c r="O25" s="502">
        <v>0</v>
      </c>
      <c r="P25" s="505">
        <v>8</v>
      </c>
      <c r="Q25" s="496">
        <f t="shared" si="12"/>
        <v>13</v>
      </c>
      <c r="R25" s="507">
        <v>33</v>
      </c>
      <c r="S25" s="506"/>
      <c r="T25" s="502"/>
      <c r="U25" s="503">
        <v>1</v>
      </c>
      <c r="V25" s="428">
        <f t="shared" si="13"/>
        <v>1</v>
      </c>
      <c r="W25" s="506">
        <v>0</v>
      </c>
      <c r="X25" s="502">
        <v>1</v>
      </c>
      <c r="Y25" s="503">
        <v>2</v>
      </c>
      <c r="Z25" s="428">
        <f t="shared" si="14"/>
        <v>3</v>
      </c>
      <c r="AA25" s="504">
        <v>1305</v>
      </c>
      <c r="AB25" s="503">
        <v>0</v>
      </c>
      <c r="AC25" s="506">
        <v>87234</v>
      </c>
      <c r="AD25" s="432">
        <v>16973</v>
      </c>
      <c r="AE25" s="500">
        <f t="shared" si="15"/>
        <v>104207</v>
      </c>
      <c r="AF25" s="504">
        <v>0</v>
      </c>
      <c r="AG25" s="502">
        <v>42682</v>
      </c>
      <c r="AH25" s="502">
        <v>0</v>
      </c>
      <c r="AI25" s="502">
        <v>0</v>
      </c>
      <c r="AJ25" s="502">
        <v>402</v>
      </c>
      <c r="AK25" s="434">
        <v>0</v>
      </c>
      <c r="AL25" s="427">
        <f t="shared" si="10"/>
        <v>147291</v>
      </c>
      <c r="AO25" s="2" t="s">
        <v>129</v>
      </c>
      <c r="AP25" s="301">
        <v>1</v>
      </c>
      <c r="AQ25" s="61">
        <v>0</v>
      </c>
      <c r="AR25" s="61">
        <f t="shared" si="17"/>
        <v>2</v>
      </c>
      <c r="BA25" s="294"/>
      <c r="BC25" s="2">
        <v>1.4</v>
      </c>
    </row>
    <row r="26" spans="1:86" s="2" customFormat="1" ht="34.5" customHeight="1" thickTop="1" thickBot="1">
      <c r="A26" s="690"/>
      <c r="B26" s="412" t="s">
        <v>131</v>
      </c>
      <c r="C26" s="502">
        <v>13</v>
      </c>
      <c r="D26" s="502">
        <v>1</v>
      </c>
      <c r="E26" s="502">
        <v>5</v>
      </c>
      <c r="F26" s="502"/>
      <c r="G26" s="502"/>
      <c r="H26" s="503">
        <v>31</v>
      </c>
      <c r="I26" s="428">
        <f t="shared" si="16"/>
        <v>50</v>
      </c>
      <c r="J26" s="504">
        <v>3</v>
      </c>
      <c r="K26" s="502">
        <v>2</v>
      </c>
      <c r="L26" s="505">
        <v>11</v>
      </c>
      <c r="M26" s="435">
        <f t="shared" si="18"/>
        <v>16</v>
      </c>
      <c r="N26" s="506">
        <v>2</v>
      </c>
      <c r="O26" s="502">
        <v>1</v>
      </c>
      <c r="P26" s="505">
        <v>3</v>
      </c>
      <c r="Q26" s="496">
        <f t="shared" si="12"/>
        <v>6</v>
      </c>
      <c r="R26" s="507">
        <v>14</v>
      </c>
      <c r="S26" s="506"/>
      <c r="T26" s="502"/>
      <c r="U26" s="503">
        <v>0</v>
      </c>
      <c r="V26" s="428">
        <f t="shared" si="13"/>
        <v>0</v>
      </c>
      <c r="W26" s="506">
        <v>0</v>
      </c>
      <c r="X26" s="502">
        <v>0</v>
      </c>
      <c r="Y26" s="503">
        <v>6</v>
      </c>
      <c r="Z26" s="428">
        <f t="shared" si="14"/>
        <v>6</v>
      </c>
      <c r="AA26" s="504">
        <v>458</v>
      </c>
      <c r="AB26" s="503">
        <v>3701</v>
      </c>
      <c r="AC26" s="506">
        <v>6569</v>
      </c>
      <c r="AD26" s="505">
        <v>8242</v>
      </c>
      <c r="AE26" s="500">
        <f t="shared" si="15"/>
        <v>14811</v>
      </c>
      <c r="AF26" s="504">
        <v>0</v>
      </c>
      <c r="AG26" s="502">
        <v>4633</v>
      </c>
      <c r="AH26" s="502">
        <v>0</v>
      </c>
      <c r="AI26" s="502">
        <v>0</v>
      </c>
      <c r="AJ26" s="502">
        <v>4912</v>
      </c>
      <c r="AK26" s="503">
        <v>0</v>
      </c>
      <c r="AL26" s="443">
        <f t="shared" si="10"/>
        <v>24356</v>
      </c>
      <c r="AO26" s="2" t="s">
        <v>130</v>
      </c>
      <c r="AP26" s="301">
        <v>1</v>
      </c>
      <c r="AQ26" s="61">
        <v>0</v>
      </c>
      <c r="AR26" s="61">
        <f t="shared" si="17"/>
        <v>0</v>
      </c>
      <c r="BA26" s="294"/>
      <c r="BC26" s="2">
        <v>64.3</v>
      </c>
    </row>
    <row r="27" spans="1:86" s="2" customFormat="1" ht="34.5" customHeight="1" thickTop="1" thickBot="1">
      <c r="A27" s="690"/>
      <c r="B27" s="412" t="s">
        <v>132</v>
      </c>
      <c r="C27" s="502">
        <v>13</v>
      </c>
      <c r="D27" s="502">
        <v>2</v>
      </c>
      <c r="E27" s="502">
        <v>2</v>
      </c>
      <c r="F27" s="502"/>
      <c r="G27" s="502"/>
      <c r="H27" s="503">
        <v>14</v>
      </c>
      <c r="I27" s="428">
        <f t="shared" si="16"/>
        <v>31</v>
      </c>
      <c r="J27" s="504">
        <v>3</v>
      </c>
      <c r="K27" s="502">
        <v>0</v>
      </c>
      <c r="L27" s="505">
        <v>12</v>
      </c>
      <c r="M27" s="435">
        <f t="shared" si="18"/>
        <v>15</v>
      </c>
      <c r="N27" s="506">
        <v>1</v>
      </c>
      <c r="O27" s="502">
        <v>0</v>
      </c>
      <c r="P27" s="505">
        <v>6</v>
      </c>
      <c r="Q27" s="496">
        <f t="shared" si="12"/>
        <v>7</v>
      </c>
      <c r="R27" s="507">
        <v>15</v>
      </c>
      <c r="S27" s="506"/>
      <c r="T27" s="502"/>
      <c r="U27" s="503">
        <v>1</v>
      </c>
      <c r="V27" s="428">
        <f t="shared" si="13"/>
        <v>1</v>
      </c>
      <c r="W27" s="506">
        <v>0</v>
      </c>
      <c r="X27" s="502">
        <v>0</v>
      </c>
      <c r="Y27" s="503">
        <v>1</v>
      </c>
      <c r="Z27" s="428">
        <f t="shared" si="14"/>
        <v>1</v>
      </c>
      <c r="AA27" s="504">
        <v>381</v>
      </c>
      <c r="AB27" s="503">
        <v>2</v>
      </c>
      <c r="AC27" s="506">
        <v>23820</v>
      </c>
      <c r="AD27" s="505">
        <v>12263</v>
      </c>
      <c r="AE27" s="500">
        <f t="shared" si="15"/>
        <v>36083</v>
      </c>
      <c r="AF27" s="504">
        <v>0</v>
      </c>
      <c r="AG27" s="502">
        <v>1433</v>
      </c>
      <c r="AH27" s="502">
        <v>0</v>
      </c>
      <c r="AI27" s="502">
        <v>0</v>
      </c>
      <c r="AJ27" s="502">
        <v>90</v>
      </c>
      <c r="AK27" s="503">
        <v>0</v>
      </c>
      <c r="AL27" s="427">
        <f t="shared" si="10"/>
        <v>37606</v>
      </c>
      <c r="AO27" s="2" t="s">
        <v>131</v>
      </c>
      <c r="AP27" s="301">
        <v>0</v>
      </c>
      <c r="AQ27" s="61">
        <v>0</v>
      </c>
      <c r="AR27" s="61">
        <f t="shared" si="17"/>
        <v>1</v>
      </c>
      <c r="BA27" s="295"/>
      <c r="BC27" s="2">
        <v>67.599999999999994</v>
      </c>
    </row>
    <row r="28" spans="1:86" s="2" customFormat="1" ht="34.5" customHeight="1" thickTop="1" thickBot="1">
      <c r="A28" s="690"/>
      <c r="B28" s="412" t="s">
        <v>133</v>
      </c>
      <c r="C28" s="502">
        <v>18</v>
      </c>
      <c r="D28" s="502">
        <v>3</v>
      </c>
      <c r="E28" s="502">
        <v>3</v>
      </c>
      <c r="F28" s="502"/>
      <c r="G28" s="502"/>
      <c r="H28" s="503">
        <v>12</v>
      </c>
      <c r="I28" s="428">
        <f t="shared" si="16"/>
        <v>36</v>
      </c>
      <c r="J28" s="504">
        <v>4</v>
      </c>
      <c r="K28" s="502">
        <v>3</v>
      </c>
      <c r="L28" s="505">
        <v>15</v>
      </c>
      <c r="M28" s="435">
        <f t="shared" si="18"/>
        <v>22</v>
      </c>
      <c r="N28" s="506">
        <v>5</v>
      </c>
      <c r="O28" s="502">
        <v>2</v>
      </c>
      <c r="P28" s="505">
        <v>9</v>
      </c>
      <c r="Q28" s="496">
        <f t="shared" si="12"/>
        <v>16</v>
      </c>
      <c r="R28" s="507">
        <v>30</v>
      </c>
      <c r="S28" s="506"/>
      <c r="T28" s="502"/>
      <c r="U28" s="503">
        <v>3</v>
      </c>
      <c r="V28" s="428">
        <f t="shared" si="13"/>
        <v>3</v>
      </c>
      <c r="W28" s="506">
        <v>0</v>
      </c>
      <c r="X28" s="502">
        <v>0</v>
      </c>
      <c r="Y28" s="503">
        <v>5</v>
      </c>
      <c r="Z28" s="428">
        <f t="shared" si="14"/>
        <v>5</v>
      </c>
      <c r="AA28" s="504">
        <v>577</v>
      </c>
      <c r="AB28" s="503">
        <v>1</v>
      </c>
      <c r="AC28" s="506">
        <v>35045</v>
      </c>
      <c r="AD28" s="505">
        <v>7237</v>
      </c>
      <c r="AE28" s="500">
        <f t="shared" si="15"/>
        <v>42282</v>
      </c>
      <c r="AF28" s="504">
        <v>3</v>
      </c>
      <c r="AG28" s="502">
        <v>4846</v>
      </c>
      <c r="AH28" s="502">
        <v>0</v>
      </c>
      <c r="AI28" s="502">
        <v>0</v>
      </c>
      <c r="AJ28" s="502">
        <v>168</v>
      </c>
      <c r="AK28" s="503">
        <v>0</v>
      </c>
      <c r="AL28" s="443">
        <f t="shared" si="10"/>
        <v>47299</v>
      </c>
      <c r="AO28" s="2" t="s">
        <v>132</v>
      </c>
      <c r="AP28" s="301">
        <v>2</v>
      </c>
      <c r="AQ28" s="61">
        <v>10</v>
      </c>
      <c r="AR28" s="61">
        <f t="shared" si="17"/>
        <v>2</v>
      </c>
      <c r="BA28" s="296"/>
      <c r="BC28" s="2">
        <v>16332.8</v>
      </c>
    </row>
    <row r="29" spans="1:86" s="2" customFormat="1" ht="34.5" customHeight="1" thickTop="1" thickBot="1">
      <c r="A29" s="691"/>
      <c r="B29" s="414" t="s">
        <v>134</v>
      </c>
      <c r="C29" s="508">
        <v>16</v>
      </c>
      <c r="D29" s="508">
        <v>1</v>
      </c>
      <c r="E29" s="508">
        <v>1</v>
      </c>
      <c r="F29" s="508"/>
      <c r="G29" s="508"/>
      <c r="H29" s="509">
        <v>13</v>
      </c>
      <c r="I29" s="510">
        <f t="shared" si="16"/>
        <v>31</v>
      </c>
      <c r="J29" s="511">
        <v>14</v>
      </c>
      <c r="K29" s="508">
        <v>0</v>
      </c>
      <c r="L29" s="512">
        <v>19</v>
      </c>
      <c r="M29" s="513">
        <f t="shared" si="18"/>
        <v>33</v>
      </c>
      <c r="N29" s="514">
        <v>11</v>
      </c>
      <c r="O29" s="508">
        <v>0</v>
      </c>
      <c r="P29" s="512">
        <v>11</v>
      </c>
      <c r="Q29" s="515">
        <f t="shared" si="12"/>
        <v>22</v>
      </c>
      <c r="R29" s="516">
        <v>37</v>
      </c>
      <c r="S29" s="514"/>
      <c r="T29" s="508"/>
      <c r="U29" s="509">
        <v>2</v>
      </c>
      <c r="V29" s="510">
        <f t="shared" si="13"/>
        <v>2</v>
      </c>
      <c r="W29" s="514">
        <v>0</v>
      </c>
      <c r="X29" s="508">
        <v>0</v>
      </c>
      <c r="Y29" s="509">
        <v>7</v>
      </c>
      <c r="Z29" s="510">
        <f t="shared" si="14"/>
        <v>7</v>
      </c>
      <c r="AA29" s="511">
        <v>1907</v>
      </c>
      <c r="AB29" s="509">
        <v>1</v>
      </c>
      <c r="AC29" s="514">
        <v>52503</v>
      </c>
      <c r="AD29" s="512">
        <v>13111</v>
      </c>
      <c r="AE29" s="517">
        <f t="shared" si="15"/>
        <v>65614</v>
      </c>
      <c r="AF29" s="511">
        <v>0</v>
      </c>
      <c r="AG29" s="508">
        <v>300</v>
      </c>
      <c r="AH29" s="508">
        <v>0</v>
      </c>
      <c r="AI29" s="508">
        <v>0</v>
      </c>
      <c r="AJ29" s="508">
        <v>7156</v>
      </c>
      <c r="AK29" s="509">
        <v>0</v>
      </c>
      <c r="AL29" s="518">
        <f t="shared" si="10"/>
        <v>73070</v>
      </c>
      <c r="AO29" s="2" t="s">
        <v>133</v>
      </c>
      <c r="AP29" s="301">
        <v>3</v>
      </c>
      <c r="AQ29" s="61">
        <v>3</v>
      </c>
      <c r="AR29" s="61">
        <f t="shared" si="17"/>
        <v>3</v>
      </c>
      <c r="BA29" s="294"/>
      <c r="BC29" s="2">
        <v>1885.3</v>
      </c>
    </row>
    <row r="30" spans="1:86" s="2" customFormat="1" ht="34.5" customHeight="1" thickTop="1" thickBot="1">
      <c r="A30" s="1"/>
      <c r="B30" s="1"/>
      <c r="C30" s="1"/>
      <c r="D30" s="1"/>
      <c r="E30" s="1"/>
      <c r="F30" s="1"/>
      <c r="G30" s="1"/>
      <c r="H30" s="1"/>
      <c r="I30" s="79"/>
      <c r="J30" s="1"/>
      <c r="K30" s="1"/>
      <c r="L30" s="1"/>
      <c r="M30" s="79"/>
      <c r="N30" s="1"/>
      <c r="O30" s="1"/>
      <c r="P30" s="1"/>
      <c r="Q30" s="79"/>
      <c r="R30" s="1"/>
      <c r="S30" s="1"/>
      <c r="T30" s="1"/>
      <c r="U30" s="1"/>
      <c r="V30" s="79"/>
      <c r="W30" s="1"/>
      <c r="X30" s="1"/>
      <c r="Y30" s="1"/>
      <c r="Z30" s="79"/>
      <c r="AA30" s="13"/>
      <c r="AB30" s="1"/>
      <c r="AC30" s="1"/>
      <c r="AD30" s="1"/>
      <c r="AE30" s="142"/>
      <c r="AF30" s="1"/>
      <c r="AG30" s="7"/>
      <c r="AH30" s="1"/>
      <c r="AI30" s="1"/>
      <c r="AJ30" s="1"/>
      <c r="AK30" s="1"/>
      <c r="AL30" s="142"/>
      <c r="AO30" s="2" t="s">
        <v>134</v>
      </c>
      <c r="AP30" s="302">
        <v>3</v>
      </c>
      <c r="AQ30" s="61">
        <v>1</v>
      </c>
      <c r="AR30" s="61">
        <f t="shared" si="17"/>
        <v>1</v>
      </c>
      <c r="BA30" s="297"/>
      <c r="BC30" s="2">
        <v>633687.9</v>
      </c>
    </row>
    <row r="31" spans="1:86" ht="12" thickTop="1" thickBot="1">
      <c r="AA31" s="13"/>
      <c r="AP31" s="388">
        <f t="shared" ref="AP31:AR31" si="19">SUM(AP19:AP30)</f>
        <v>33</v>
      </c>
      <c r="AQ31" s="389">
        <f t="shared" si="19"/>
        <v>30</v>
      </c>
      <c r="AR31" s="389">
        <f t="shared" si="19"/>
        <v>13</v>
      </c>
      <c r="BA31" s="298"/>
      <c r="BC31" s="1">
        <v>170982.2</v>
      </c>
    </row>
    <row r="32" spans="1:86" ht="20.149999999999999" customHeight="1" thickTop="1" thickBot="1">
      <c r="AA32" s="13"/>
      <c r="AL32" s="390">
        <f>SUM(AL19:AL30)</f>
        <v>628789</v>
      </c>
      <c r="AO32" s="43"/>
      <c r="AP32" s="43"/>
      <c r="AQ32" s="43"/>
      <c r="AR32" s="43"/>
      <c r="AS32" s="43"/>
      <c r="AT32" s="43"/>
      <c r="AU32" s="43"/>
      <c r="AV32" s="43"/>
      <c r="BA32" s="295"/>
      <c r="BC32" s="1">
        <v>804670.1</v>
      </c>
    </row>
    <row r="33" spans="27:55" ht="20.149999999999999" customHeight="1" thickTop="1" thickBot="1">
      <c r="AA33" s="13"/>
      <c r="AO33" s="686"/>
      <c r="AP33" s="687"/>
      <c r="AQ33" s="682" t="s">
        <v>84</v>
      </c>
      <c r="AR33" s="684" t="s">
        <v>85</v>
      </c>
      <c r="AS33" s="684" t="s">
        <v>86</v>
      </c>
      <c r="AT33" s="684" t="s">
        <v>87</v>
      </c>
      <c r="AU33" s="684" t="s">
        <v>88</v>
      </c>
      <c r="AV33" s="684" t="s">
        <v>89</v>
      </c>
      <c r="BA33" s="296"/>
      <c r="BC33" s="1">
        <v>636.1</v>
      </c>
    </row>
    <row r="34" spans="27:55" ht="20.149999999999999" customHeight="1" thickTop="1" thickBot="1">
      <c r="AA34" s="13"/>
      <c r="AO34" s="688"/>
      <c r="AP34" s="689"/>
      <c r="AQ34" s="683"/>
      <c r="AR34" s="685"/>
      <c r="AS34" s="685"/>
      <c r="AT34" s="685"/>
      <c r="AU34" s="685"/>
      <c r="AV34" s="685"/>
      <c r="BA34" s="294"/>
      <c r="BC34" s="1">
        <v>37594.800000000003</v>
      </c>
    </row>
    <row r="35" spans="27:55" ht="13" customHeight="1" thickTop="1" thickBot="1">
      <c r="AA35" s="13"/>
      <c r="AO35" s="415" t="s">
        <v>509</v>
      </c>
      <c r="AP35" s="416"/>
      <c r="AQ35" s="391">
        <v>259</v>
      </c>
      <c r="AR35" s="391">
        <v>19</v>
      </c>
      <c r="AS35" s="391">
        <v>48</v>
      </c>
      <c r="AT35" s="391">
        <v>4</v>
      </c>
      <c r="AU35" s="391">
        <v>0</v>
      </c>
      <c r="AV35" s="386">
        <v>170</v>
      </c>
      <c r="AW35" s="390">
        <v>500</v>
      </c>
      <c r="BA35" s="294"/>
      <c r="BC35" s="1">
        <v>4141.1000000000004</v>
      </c>
    </row>
    <row r="36" spans="27:55" ht="13" customHeight="1" thickTop="1" thickBot="1">
      <c r="AA36" s="13"/>
      <c r="AO36" s="333" t="s">
        <v>583</v>
      </c>
      <c r="AP36" s="334"/>
      <c r="AQ36" s="391">
        <v>214</v>
      </c>
      <c r="AR36" s="391">
        <v>34</v>
      </c>
      <c r="AS36" s="391">
        <v>40</v>
      </c>
      <c r="AT36" s="391">
        <v>5</v>
      </c>
      <c r="AU36" s="391">
        <v>0</v>
      </c>
      <c r="AV36" s="386">
        <v>225</v>
      </c>
      <c r="AW36" s="390">
        <v>518</v>
      </c>
      <c r="BA36" s="294"/>
      <c r="BC36" s="1">
        <v>0</v>
      </c>
    </row>
    <row r="37" spans="27:55" ht="13.5" customHeight="1" thickTop="1" thickBot="1">
      <c r="AA37" s="13"/>
      <c r="AO37" s="333" t="s">
        <v>587</v>
      </c>
      <c r="AP37" s="334"/>
      <c r="AQ37" s="391">
        <v>231</v>
      </c>
      <c r="AR37" s="391">
        <v>32</v>
      </c>
      <c r="AS37" s="391">
        <v>35</v>
      </c>
      <c r="AT37" s="391">
        <v>2</v>
      </c>
      <c r="AU37" s="391">
        <v>0</v>
      </c>
      <c r="AV37" s="386">
        <v>213</v>
      </c>
      <c r="AW37" s="390">
        <v>513</v>
      </c>
      <c r="BA37" s="294"/>
      <c r="BC37" s="1">
        <v>36405.300000000003</v>
      </c>
    </row>
    <row r="38" spans="27:55" ht="13.5" customHeight="1" thickTop="1" thickBot="1">
      <c r="AA38" s="13"/>
      <c r="AO38" s="333" t="s">
        <v>590</v>
      </c>
      <c r="AP38" s="334"/>
      <c r="AQ38" s="393">
        <v>225</v>
      </c>
      <c r="AR38" s="393">
        <v>31</v>
      </c>
      <c r="AS38" s="393">
        <v>49</v>
      </c>
      <c r="AT38" s="393">
        <v>3</v>
      </c>
      <c r="AU38" s="393">
        <v>0</v>
      </c>
      <c r="AV38" s="387">
        <v>204</v>
      </c>
      <c r="AW38" s="390">
        <v>512</v>
      </c>
      <c r="BA38" s="294"/>
      <c r="BC38" s="1">
        <v>12314</v>
      </c>
    </row>
    <row r="39" spans="27:55" ht="13.5" customHeight="1" thickTop="1" thickBot="1">
      <c r="AA39" s="13"/>
      <c r="AO39" s="333" t="s">
        <v>617</v>
      </c>
      <c r="AP39" s="334"/>
      <c r="AQ39" s="393">
        <v>215</v>
      </c>
      <c r="AR39" s="393">
        <v>29</v>
      </c>
      <c r="AS39" s="393">
        <v>35</v>
      </c>
      <c r="AT39" s="393">
        <v>2</v>
      </c>
      <c r="AU39" s="393">
        <v>0</v>
      </c>
      <c r="AV39" s="387">
        <v>198</v>
      </c>
      <c r="AW39" s="390">
        <v>479</v>
      </c>
      <c r="BA39" s="295"/>
      <c r="BC39" s="1">
        <v>895761.4</v>
      </c>
    </row>
    <row r="40" spans="27:55" ht="13.5" customHeight="1">
      <c r="AA40" s="13"/>
      <c r="AO40" s="333" t="s">
        <v>597</v>
      </c>
      <c r="AP40" s="334"/>
      <c r="AQ40" s="391">
        <v>249</v>
      </c>
      <c r="AR40" s="391">
        <v>33</v>
      </c>
      <c r="AS40" s="391">
        <v>45</v>
      </c>
      <c r="AT40" s="391">
        <v>5</v>
      </c>
      <c r="AU40" s="391">
        <v>0</v>
      </c>
      <c r="AV40" s="386">
        <v>271</v>
      </c>
      <c r="AW40" s="390">
        <v>603</v>
      </c>
    </row>
    <row r="41" spans="27:55" ht="13.5" customHeight="1">
      <c r="AA41" s="13"/>
      <c r="AO41" s="333" t="s">
        <v>607</v>
      </c>
      <c r="AP41" s="334"/>
      <c r="AQ41" s="393">
        <v>238</v>
      </c>
      <c r="AR41" s="393">
        <v>30</v>
      </c>
      <c r="AS41" s="393">
        <v>43</v>
      </c>
      <c r="AT41" s="393">
        <v>1</v>
      </c>
      <c r="AU41" s="393">
        <v>0</v>
      </c>
      <c r="AV41" s="387">
        <v>275</v>
      </c>
      <c r="AW41" s="390">
        <v>587</v>
      </c>
    </row>
    <row r="42" spans="27:55" ht="13.5" customHeight="1">
      <c r="AA42" s="13"/>
      <c r="AO42" s="333" t="s">
        <v>609</v>
      </c>
      <c r="AP42" s="334"/>
      <c r="AQ42" s="391">
        <v>198</v>
      </c>
      <c r="AR42" s="391">
        <v>13</v>
      </c>
      <c r="AS42" s="391">
        <v>46</v>
      </c>
      <c r="AT42" s="391">
        <v>1</v>
      </c>
      <c r="AU42" s="391">
        <v>0</v>
      </c>
      <c r="AV42" s="386">
        <v>196</v>
      </c>
      <c r="AW42" s="390">
        <v>454</v>
      </c>
    </row>
    <row r="43" spans="27:55" ht="13.5" customHeight="1">
      <c r="AA43" s="13"/>
      <c r="AO43" s="333" t="s">
        <v>626</v>
      </c>
      <c r="AP43" s="334"/>
      <c r="AQ43" s="391">
        <v>238</v>
      </c>
      <c r="AR43" s="391">
        <v>30</v>
      </c>
      <c r="AS43" s="391">
        <v>43</v>
      </c>
      <c r="AT43" s="391">
        <v>1</v>
      </c>
      <c r="AU43" s="391">
        <v>0</v>
      </c>
      <c r="AV43" s="391">
        <v>275</v>
      </c>
      <c r="AW43" s="390">
        <v>587</v>
      </c>
    </row>
    <row r="44" spans="27:55" ht="13.5" customHeight="1">
      <c r="AA44" s="13"/>
      <c r="AO44" s="333" t="s">
        <v>664</v>
      </c>
      <c r="AP44" s="334"/>
      <c r="AQ44" s="386">
        <v>198</v>
      </c>
      <c r="AR44" s="386">
        <v>13</v>
      </c>
      <c r="AS44" s="386">
        <v>46</v>
      </c>
      <c r="AT44" s="386">
        <v>1</v>
      </c>
      <c r="AU44" s="386">
        <v>0</v>
      </c>
      <c r="AV44" s="386">
        <v>196</v>
      </c>
      <c r="AW44" s="390">
        <v>454</v>
      </c>
    </row>
    <row r="45" spans="27:55" ht="13.5" customHeight="1" thickBot="1">
      <c r="AA45" s="13"/>
      <c r="AO45" s="333"/>
      <c r="AP45" s="334"/>
      <c r="AQ45" s="394"/>
      <c r="AR45" s="394"/>
      <c r="AS45" s="394"/>
      <c r="AT45" s="394"/>
      <c r="AU45" s="394"/>
      <c r="AV45" s="394"/>
      <c r="AW45" s="390"/>
    </row>
    <row r="46" spans="27:55" ht="14.25" customHeight="1">
      <c r="AA46" s="13"/>
      <c r="AW46" s="392"/>
    </row>
    <row r="47" spans="27:55">
      <c r="AA47" s="13"/>
    </row>
    <row r="48" spans="27:55">
      <c r="AA48" s="13"/>
    </row>
    <row r="49" spans="27:27">
      <c r="AA49" s="13"/>
    </row>
    <row r="50" spans="27:27">
      <c r="AA50" s="13"/>
    </row>
    <row r="51" spans="27:27">
      <c r="AA51" s="13"/>
    </row>
    <row r="52" spans="27:27">
      <c r="AA52" s="13"/>
    </row>
    <row r="53" spans="27:27">
      <c r="AA53" s="13"/>
    </row>
    <row r="54" spans="27:27">
      <c r="AA54" s="13"/>
    </row>
    <row r="55" spans="27:27">
      <c r="AA55" s="13"/>
    </row>
  </sheetData>
  <mergeCells count="53">
    <mergeCell ref="W3:Z3"/>
    <mergeCell ref="AG4:AG5"/>
    <mergeCell ref="X4:X5"/>
    <mergeCell ref="Y4:Y5"/>
    <mergeCell ref="W4:W5"/>
    <mergeCell ref="AC3:AL3"/>
    <mergeCell ref="Z4:Z5"/>
    <mergeCell ref="AC4:AE4"/>
    <mergeCell ref="AF4:AF5"/>
    <mergeCell ref="AB4:AB5"/>
    <mergeCell ref="AA4:AA5"/>
    <mergeCell ref="AH4:AH5"/>
    <mergeCell ref="AA3:AB3"/>
    <mergeCell ref="BA2:BA3"/>
    <mergeCell ref="AO17:AQ17"/>
    <mergeCell ref="AI4:AI5"/>
    <mergeCell ref="AJ4:AJ5"/>
    <mergeCell ref="AL4:AL5"/>
    <mergeCell ref="AK4:AK5"/>
    <mergeCell ref="C4:C5"/>
    <mergeCell ref="S3:V3"/>
    <mergeCell ref="T4:T5"/>
    <mergeCell ref="U4:U5"/>
    <mergeCell ref="V4:V5"/>
    <mergeCell ref="M4:M5"/>
    <mergeCell ref="N4:N5"/>
    <mergeCell ref="O4:O5"/>
    <mergeCell ref="R3:R5"/>
    <mergeCell ref="Q4:Q5"/>
    <mergeCell ref="J3:M3"/>
    <mergeCell ref="N3:Q3"/>
    <mergeCell ref="AO33:AP34"/>
    <mergeCell ref="A22:A29"/>
    <mergeCell ref="D4:D5"/>
    <mergeCell ref="E4:E5"/>
    <mergeCell ref="F4:F5"/>
    <mergeCell ref="I4:I5"/>
    <mergeCell ref="H4:H5"/>
    <mergeCell ref="A18:A20"/>
    <mergeCell ref="S4:S5"/>
    <mergeCell ref="P4:P5"/>
    <mergeCell ref="K4:K5"/>
    <mergeCell ref="L4:L5"/>
    <mergeCell ref="J4:J5"/>
    <mergeCell ref="G4:G5"/>
    <mergeCell ref="A3:B5"/>
    <mergeCell ref="C3:I3"/>
    <mergeCell ref="AQ33:AQ34"/>
    <mergeCell ref="AU33:AU34"/>
    <mergeCell ref="AR33:AR34"/>
    <mergeCell ref="AS33:AS34"/>
    <mergeCell ref="AV33:AV34"/>
    <mergeCell ref="AT33:AT34"/>
  </mergeCells>
  <phoneticPr fontId="7"/>
  <printOptions horizontalCentered="1"/>
  <pageMargins left="0.59055118110236227" right="0.59055118110236227" top="0.98425196850393704" bottom="0.98425196850393704" header="0.51181102362204722" footer="0.51181102362204722"/>
  <pageSetup paperSize="9" scale="71" fitToWidth="2" orientation="portrait" blackAndWhite="1" r:id="rId1"/>
  <headerFooter alignWithMargins="0"/>
  <colBreaks count="1" manualBreakCount="1">
    <brk id="22" max="3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BA28"/>
  <sheetViews>
    <sheetView view="pageBreakPreview" zoomScale="75" zoomScaleNormal="75" zoomScaleSheetLayoutView="75" workbookViewId="0">
      <pane ySplit="4" topLeftCell="A5" activePane="bottomLeft" state="frozen"/>
      <selection activeCell="T35" sqref="T35"/>
      <selection pane="bottomLeft" sqref="A1:XFD1048576"/>
    </sheetView>
  </sheetViews>
  <sheetFormatPr defaultColWidth="9" defaultRowHeight="11"/>
  <cols>
    <col min="1" max="1" width="4.36328125" style="881" customWidth="1"/>
    <col min="2" max="2" width="7.26953125" style="881" customWidth="1"/>
    <col min="3" max="3" width="5.26953125" style="881" customWidth="1"/>
    <col min="4" max="13" width="4" style="881" customWidth="1"/>
    <col min="14" max="14" width="4.6328125" style="881" customWidth="1"/>
    <col min="15" max="26" width="4" style="881" customWidth="1"/>
    <col min="27" max="27" width="4.6328125" style="881" customWidth="1"/>
    <col min="28" max="29" width="4.36328125" style="881" customWidth="1"/>
    <col min="30" max="52" width="4" style="881" customWidth="1"/>
    <col min="53" max="53" width="4.36328125" style="881" customWidth="1"/>
    <col min="54" max="16384" width="9" style="881"/>
  </cols>
  <sheetData>
    <row r="1" spans="1:53" ht="23.25" customHeight="1">
      <c r="Z1" s="939" t="s">
        <v>260</v>
      </c>
      <c r="AA1" s="940" t="s">
        <v>136</v>
      </c>
    </row>
    <row r="2" spans="1:53" ht="20.149999999999999" customHeight="1" thickBot="1">
      <c r="AU2" s="941"/>
      <c r="AV2" s="941"/>
      <c r="AW2" s="941"/>
      <c r="AX2" s="941"/>
      <c r="AY2" s="941"/>
      <c r="AZ2" s="941"/>
      <c r="BA2" s="941"/>
    </row>
    <row r="3" spans="1:53" ht="45" customHeight="1">
      <c r="A3" s="942"/>
      <c r="B3" s="943"/>
      <c r="C3" s="944" t="s">
        <v>82</v>
      </c>
      <c r="D3" s="945" t="s">
        <v>137</v>
      </c>
      <c r="E3" s="946"/>
      <c r="F3" s="946"/>
      <c r="G3" s="946"/>
      <c r="H3" s="946"/>
      <c r="I3" s="946"/>
      <c r="J3" s="946"/>
      <c r="K3" s="946"/>
      <c r="L3" s="946"/>
      <c r="M3" s="947"/>
      <c r="N3" s="946" t="s">
        <v>138</v>
      </c>
      <c r="O3" s="946"/>
      <c r="P3" s="946"/>
      <c r="Q3" s="946"/>
      <c r="R3" s="946"/>
      <c r="S3" s="946"/>
      <c r="T3" s="945" t="s">
        <v>139</v>
      </c>
      <c r="U3" s="946"/>
      <c r="V3" s="946"/>
      <c r="W3" s="946"/>
      <c r="X3" s="946"/>
      <c r="Y3" s="946"/>
      <c r="Z3" s="947"/>
      <c r="AA3" s="945" t="s">
        <v>140</v>
      </c>
      <c r="AB3" s="946"/>
      <c r="AC3" s="946"/>
      <c r="AD3" s="946"/>
      <c r="AE3" s="946"/>
      <c r="AF3" s="947"/>
      <c r="AG3" s="946" t="s">
        <v>141</v>
      </c>
      <c r="AH3" s="946"/>
      <c r="AI3" s="946"/>
      <c r="AJ3" s="946"/>
      <c r="AK3" s="946"/>
      <c r="AL3" s="945" t="s">
        <v>142</v>
      </c>
      <c r="AM3" s="946"/>
      <c r="AN3" s="946"/>
      <c r="AO3" s="946"/>
      <c r="AP3" s="946"/>
      <c r="AQ3" s="947"/>
      <c r="AR3" s="946" t="s">
        <v>143</v>
      </c>
      <c r="AS3" s="946"/>
      <c r="AT3" s="946"/>
      <c r="AU3" s="946"/>
      <c r="AV3" s="946"/>
      <c r="AW3" s="946"/>
      <c r="AX3" s="945" t="s">
        <v>144</v>
      </c>
      <c r="AY3" s="946"/>
      <c r="AZ3" s="947"/>
      <c r="BA3" s="948" t="s">
        <v>89</v>
      </c>
    </row>
    <row r="4" spans="1:53" ht="229.5" thickBot="1">
      <c r="A4" s="949"/>
      <c r="B4" s="950"/>
      <c r="C4" s="951"/>
      <c r="D4" s="952" t="s">
        <v>113</v>
      </c>
      <c r="E4" s="953" t="s">
        <v>145</v>
      </c>
      <c r="F4" s="954" t="s">
        <v>146</v>
      </c>
      <c r="G4" s="954" t="s">
        <v>147</v>
      </c>
      <c r="H4" s="954" t="s">
        <v>148</v>
      </c>
      <c r="I4" s="954" t="s">
        <v>149</v>
      </c>
      <c r="J4" s="954" t="s">
        <v>150</v>
      </c>
      <c r="K4" s="954" t="s">
        <v>151</v>
      </c>
      <c r="L4" s="954" t="s">
        <v>152</v>
      </c>
      <c r="M4" s="955" t="s">
        <v>89</v>
      </c>
      <c r="N4" s="956" t="s">
        <v>113</v>
      </c>
      <c r="O4" s="957" t="s">
        <v>153</v>
      </c>
      <c r="P4" s="958" t="s">
        <v>154</v>
      </c>
      <c r="Q4" s="958" t="s">
        <v>155</v>
      </c>
      <c r="R4" s="958" t="s">
        <v>156</v>
      </c>
      <c r="S4" s="959" t="s">
        <v>89</v>
      </c>
      <c r="T4" s="956" t="s">
        <v>113</v>
      </c>
      <c r="U4" s="960" t="s">
        <v>157</v>
      </c>
      <c r="V4" s="961" t="s">
        <v>158</v>
      </c>
      <c r="W4" s="958" t="s">
        <v>159</v>
      </c>
      <c r="X4" s="958" t="s">
        <v>160</v>
      </c>
      <c r="Y4" s="958" t="s">
        <v>161</v>
      </c>
      <c r="Z4" s="955" t="s">
        <v>89</v>
      </c>
      <c r="AA4" s="956" t="s">
        <v>113</v>
      </c>
      <c r="AB4" s="962" t="s">
        <v>162</v>
      </c>
      <c r="AC4" s="958" t="s">
        <v>584</v>
      </c>
      <c r="AD4" s="958" t="s">
        <v>163</v>
      </c>
      <c r="AE4" s="958" t="s">
        <v>164</v>
      </c>
      <c r="AF4" s="955" t="s">
        <v>89</v>
      </c>
      <c r="AG4" s="956" t="s">
        <v>113</v>
      </c>
      <c r="AH4" s="957" t="s">
        <v>165</v>
      </c>
      <c r="AI4" s="958" t="s">
        <v>166</v>
      </c>
      <c r="AJ4" s="958" t="s">
        <v>167</v>
      </c>
      <c r="AK4" s="959" t="s">
        <v>89</v>
      </c>
      <c r="AL4" s="956" t="s">
        <v>113</v>
      </c>
      <c r="AM4" s="957" t="s">
        <v>168</v>
      </c>
      <c r="AN4" s="958" t="s">
        <v>169</v>
      </c>
      <c r="AO4" s="958" t="s">
        <v>170</v>
      </c>
      <c r="AP4" s="961" t="s">
        <v>171</v>
      </c>
      <c r="AQ4" s="955" t="s">
        <v>89</v>
      </c>
      <c r="AR4" s="956" t="s">
        <v>113</v>
      </c>
      <c r="AS4" s="957" t="s">
        <v>172</v>
      </c>
      <c r="AT4" s="958" t="s">
        <v>173</v>
      </c>
      <c r="AU4" s="958" t="s">
        <v>174</v>
      </c>
      <c r="AV4" s="958" t="s">
        <v>175</v>
      </c>
      <c r="AW4" s="959" t="s">
        <v>89</v>
      </c>
      <c r="AX4" s="956" t="s">
        <v>113</v>
      </c>
      <c r="AY4" s="963" t="s">
        <v>176</v>
      </c>
      <c r="AZ4" s="955" t="s">
        <v>89</v>
      </c>
      <c r="BA4" s="964" t="s">
        <v>427</v>
      </c>
    </row>
    <row r="5" spans="1:53" ht="35.25" customHeight="1">
      <c r="A5" s="965" t="s">
        <v>620</v>
      </c>
      <c r="B5" s="966"/>
      <c r="C5" s="967">
        <v>500</v>
      </c>
      <c r="D5" s="968">
        <v>63</v>
      </c>
      <c r="E5" s="969">
        <v>19</v>
      </c>
      <c r="F5" s="970">
        <v>2</v>
      </c>
      <c r="G5" s="970">
        <v>10</v>
      </c>
      <c r="H5" s="970">
        <v>4</v>
      </c>
      <c r="I5" s="970">
        <v>14</v>
      </c>
      <c r="J5" s="970">
        <v>7</v>
      </c>
      <c r="K5" s="970">
        <v>0</v>
      </c>
      <c r="L5" s="970">
        <v>2</v>
      </c>
      <c r="M5" s="971">
        <v>5</v>
      </c>
      <c r="N5" s="968">
        <v>69</v>
      </c>
      <c r="O5" s="969">
        <v>33</v>
      </c>
      <c r="P5" s="970">
        <v>7</v>
      </c>
      <c r="Q5" s="970">
        <v>17</v>
      </c>
      <c r="R5" s="970">
        <v>6</v>
      </c>
      <c r="S5" s="971">
        <v>6</v>
      </c>
      <c r="T5" s="968">
        <v>12</v>
      </c>
      <c r="U5" s="969">
        <v>4</v>
      </c>
      <c r="V5" s="970">
        <v>8</v>
      </c>
      <c r="W5" s="970">
        <v>0</v>
      </c>
      <c r="X5" s="970">
        <v>0</v>
      </c>
      <c r="Y5" s="970">
        <v>0</v>
      </c>
      <c r="Z5" s="971">
        <v>0</v>
      </c>
      <c r="AA5" s="968">
        <v>213</v>
      </c>
      <c r="AB5" s="972">
        <v>100</v>
      </c>
      <c r="AC5" s="970">
        <v>82</v>
      </c>
      <c r="AD5" s="970">
        <v>17</v>
      </c>
      <c r="AE5" s="970">
        <v>14</v>
      </c>
      <c r="AF5" s="971">
        <v>0</v>
      </c>
      <c r="AG5" s="968">
        <v>31</v>
      </c>
      <c r="AH5" s="969">
        <v>15</v>
      </c>
      <c r="AI5" s="970">
        <v>10</v>
      </c>
      <c r="AJ5" s="970">
        <v>6</v>
      </c>
      <c r="AK5" s="971">
        <v>0</v>
      </c>
      <c r="AL5" s="968">
        <v>14</v>
      </c>
      <c r="AM5" s="969">
        <v>1</v>
      </c>
      <c r="AN5" s="970">
        <v>0</v>
      </c>
      <c r="AO5" s="970">
        <v>7</v>
      </c>
      <c r="AP5" s="970">
        <v>5</v>
      </c>
      <c r="AQ5" s="971">
        <v>1</v>
      </c>
      <c r="AR5" s="968">
        <v>3</v>
      </c>
      <c r="AS5" s="969">
        <v>2</v>
      </c>
      <c r="AT5" s="970">
        <v>0</v>
      </c>
      <c r="AU5" s="970">
        <v>0</v>
      </c>
      <c r="AV5" s="970">
        <v>0</v>
      </c>
      <c r="AW5" s="973">
        <v>1</v>
      </c>
      <c r="AX5" s="967">
        <v>0</v>
      </c>
      <c r="AY5" s="974">
        <v>0</v>
      </c>
      <c r="AZ5" s="971">
        <v>0</v>
      </c>
      <c r="BA5" s="975">
        <v>95</v>
      </c>
    </row>
    <row r="6" spans="1:53" ht="35.25" customHeight="1">
      <c r="A6" s="976" t="s">
        <v>621</v>
      </c>
      <c r="B6" s="977"/>
      <c r="C6" s="968">
        <v>422</v>
      </c>
      <c r="D6" s="968">
        <v>32</v>
      </c>
      <c r="E6" s="978">
        <v>3</v>
      </c>
      <c r="F6" s="891">
        <v>2</v>
      </c>
      <c r="G6" s="891">
        <v>6</v>
      </c>
      <c r="H6" s="891">
        <v>3</v>
      </c>
      <c r="I6" s="891">
        <v>5</v>
      </c>
      <c r="J6" s="891">
        <v>9</v>
      </c>
      <c r="K6" s="891">
        <v>0</v>
      </c>
      <c r="L6" s="891">
        <v>0</v>
      </c>
      <c r="M6" s="979">
        <v>4</v>
      </c>
      <c r="N6" s="968">
        <v>66</v>
      </c>
      <c r="O6" s="978">
        <v>31</v>
      </c>
      <c r="P6" s="891">
        <v>5</v>
      </c>
      <c r="Q6" s="891">
        <v>13</v>
      </c>
      <c r="R6" s="891">
        <v>6</v>
      </c>
      <c r="S6" s="979">
        <v>11</v>
      </c>
      <c r="T6" s="968">
        <v>10</v>
      </c>
      <c r="U6" s="978">
        <v>0</v>
      </c>
      <c r="V6" s="891">
        <v>9</v>
      </c>
      <c r="W6" s="891">
        <v>0</v>
      </c>
      <c r="X6" s="891">
        <v>1</v>
      </c>
      <c r="Y6" s="891">
        <v>0</v>
      </c>
      <c r="Z6" s="979">
        <v>0</v>
      </c>
      <c r="AA6" s="968">
        <v>163</v>
      </c>
      <c r="AB6" s="980">
        <v>88</v>
      </c>
      <c r="AC6" s="891">
        <v>51</v>
      </c>
      <c r="AD6" s="891">
        <v>12</v>
      </c>
      <c r="AE6" s="891">
        <v>11</v>
      </c>
      <c r="AF6" s="979">
        <v>1</v>
      </c>
      <c r="AG6" s="968">
        <v>42</v>
      </c>
      <c r="AH6" s="978">
        <v>26</v>
      </c>
      <c r="AI6" s="891">
        <v>11</v>
      </c>
      <c r="AJ6" s="891">
        <v>5</v>
      </c>
      <c r="AK6" s="971">
        <v>0</v>
      </c>
      <c r="AL6" s="968">
        <v>3</v>
      </c>
      <c r="AM6" s="978">
        <v>0</v>
      </c>
      <c r="AN6" s="891">
        <v>0</v>
      </c>
      <c r="AO6" s="891">
        <v>1</v>
      </c>
      <c r="AP6" s="891">
        <v>2</v>
      </c>
      <c r="AQ6" s="979">
        <v>0</v>
      </c>
      <c r="AR6" s="968">
        <v>4</v>
      </c>
      <c r="AS6" s="978">
        <v>4</v>
      </c>
      <c r="AT6" s="891">
        <v>0</v>
      </c>
      <c r="AU6" s="891">
        <v>0</v>
      </c>
      <c r="AV6" s="891">
        <v>0</v>
      </c>
      <c r="AW6" s="981">
        <v>0</v>
      </c>
      <c r="AX6" s="968">
        <v>1</v>
      </c>
      <c r="AY6" s="982">
        <v>1</v>
      </c>
      <c r="AZ6" s="979">
        <v>0</v>
      </c>
      <c r="BA6" s="983">
        <v>101</v>
      </c>
    </row>
    <row r="7" spans="1:53" ht="35.25" customHeight="1">
      <c r="A7" s="976" t="s">
        <v>622</v>
      </c>
      <c r="B7" s="977"/>
      <c r="C7" s="968">
        <v>434</v>
      </c>
      <c r="D7" s="968">
        <v>47</v>
      </c>
      <c r="E7" s="978">
        <v>7</v>
      </c>
      <c r="F7" s="891">
        <v>3</v>
      </c>
      <c r="G7" s="891">
        <v>6</v>
      </c>
      <c r="H7" s="891">
        <v>5</v>
      </c>
      <c r="I7" s="891">
        <v>9</v>
      </c>
      <c r="J7" s="891">
        <v>10</v>
      </c>
      <c r="K7" s="891">
        <v>0</v>
      </c>
      <c r="L7" s="891">
        <v>2</v>
      </c>
      <c r="M7" s="979">
        <v>5</v>
      </c>
      <c r="N7" s="968">
        <v>54</v>
      </c>
      <c r="O7" s="978">
        <v>23</v>
      </c>
      <c r="P7" s="891">
        <v>3</v>
      </c>
      <c r="Q7" s="891">
        <v>15</v>
      </c>
      <c r="R7" s="891">
        <v>5</v>
      </c>
      <c r="S7" s="979">
        <v>8</v>
      </c>
      <c r="T7" s="968">
        <v>5</v>
      </c>
      <c r="U7" s="978">
        <v>1</v>
      </c>
      <c r="V7" s="891">
        <v>4</v>
      </c>
      <c r="W7" s="891">
        <v>0</v>
      </c>
      <c r="X7" s="891">
        <v>0</v>
      </c>
      <c r="Y7" s="891">
        <v>0</v>
      </c>
      <c r="Z7" s="979">
        <v>0</v>
      </c>
      <c r="AA7" s="968">
        <v>189</v>
      </c>
      <c r="AB7" s="980">
        <v>95</v>
      </c>
      <c r="AC7" s="891">
        <v>80</v>
      </c>
      <c r="AD7" s="891">
        <v>10</v>
      </c>
      <c r="AE7" s="891">
        <v>4</v>
      </c>
      <c r="AF7" s="979">
        <v>0</v>
      </c>
      <c r="AG7" s="968">
        <v>30</v>
      </c>
      <c r="AH7" s="978">
        <v>14</v>
      </c>
      <c r="AI7" s="891">
        <v>11</v>
      </c>
      <c r="AJ7" s="891">
        <v>5</v>
      </c>
      <c r="AK7" s="971">
        <v>0</v>
      </c>
      <c r="AL7" s="968">
        <v>14</v>
      </c>
      <c r="AM7" s="978">
        <v>1</v>
      </c>
      <c r="AN7" s="891">
        <v>1</v>
      </c>
      <c r="AO7" s="891">
        <v>3</v>
      </c>
      <c r="AP7" s="891">
        <v>5</v>
      </c>
      <c r="AQ7" s="979">
        <v>4</v>
      </c>
      <c r="AR7" s="968">
        <v>2</v>
      </c>
      <c r="AS7" s="978">
        <v>1</v>
      </c>
      <c r="AT7" s="891">
        <v>1</v>
      </c>
      <c r="AU7" s="891">
        <v>0</v>
      </c>
      <c r="AV7" s="891">
        <v>0</v>
      </c>
      <c r="AW7" s="981">
        <v>0</v>
      </c>
      <c r="AX7" s="968">
        <v>1</v>
      </c>
      <c r="AY7" s="982">
        <v>1</v>
      </c>
      <c r="AZ7" s="979">
        <v>0</v>
      </c>
      <c r="BA7" s="983">
        <v>92</v>
      </c>
    </row>
    <row r="8" spans="1:53" ht="35.25" customHeight="1">
      <c r="A8" s="976" t="s">
        <v>623</v>
      </c>
      <c r="B8" s="977"/>
      <c r="C8" s="968">
        <v>500</v>
      </c>
      <c r="D8" s="968">
        <v>56</v>
      </c>
      <c r="E8" s="978">
        <v>11</v>
      </c>
      <c r="F8" s="891">
        <v>1</v>
      </c>
      <c r="G8" s="891">
        <v>9</v>
      </c>
      <c r="H8" s="891">
        <v>7</v>
      </c>
      <c r="I8" s="891">
        <v>9</v>
      </c>
      <c r="J8" s="891">
        <v>11</v>
      </c>
      <c r="K8" s="891">
        <v>1</v>
      </c>
      <c r="L8" s="891">
        <v>1</v>
      </c>
      <c r="M8" s="979">
        <v>6</v>
      </c>
      <c r="N8" s="968">
        <v>65</v>
      </c>
      <c r="O8" s="978">
        <v>36</v>
      </c>
      <c r="P8" s="891">
        <v>5</v>
      </c>
      <c r="Q8" s="891">
        <v>15</v>
      </c>
      <c r="R8" s="891">
        <v>4</v>
      </c>
      <c r="S8" s="981">
        <v>5</v>
      </c>
      <c r="T8" s="968">
        <v>8</v>
      </c>
      <c r="U8" s="978">
        <v>4</v>
      </c>
      <c r="V8" s="891">
        <v>3</v>
      </c>
      <c r="W8" s="891">
        <v>0</v>
      </c>
      <c r="X8" s="891">
        <v>0</v>
      </c>
      <c r="Y8" s="891">
        <v>0</v>
      </c>
      <c r="Z8" s="979">
        <v>1</v>
      </c>
      <c r="AA8" s="968">
        <v>225</v>
      </c>
      <c r="AB8" s="980">
        <v>144</v>
      </c>
      <c r="AC8" s="891">
        <v>58</v>
      </c>
      <c r="AD8" s="891">
        <v>12</v>
      </c>
      <c r="AE8" s="891">
        <v>11</v>
      </c>
      <c r="AF8" s="979">
        <v>0</v>
      </c>
      <c r="AG8" s="968">
        <v>30</v>
      </c>
      <c r="AH8" s="978">
        <v>16</v>
      </c>
      <c r="AI8" s="891">
        <v>7</v>
      </c>
      <c r="AJ8" s="891">
        <v>7</v>
      </c>
      <c r="AK8" s="971">
        <v>0</v>
      </c>
      <c r="AL8" s="968">
        <v>9</v>
      </c>
      <c r="AM8" s="978">
        <v>0</v>
      </c>
      <c r="AN8" s="891">
        <v>2</v>
      </c>
      <c r="AO8" s="891">
        <v>1</v>
      </c>
      <c r="AP8" s="891">
        <v>5</v>
      </c>
      <c r="AQ8" s="979">
        <v>1</v>
      </c>
      <c r="AR8" s="968">
        <v>2</v>
      </c>
      <c r="AS8" s="978">
        <v>1</v>
      </c>
      <c r="AT8" s="891">
        <v>1</v>
      </c>
      <c r="AU8" s="891">
        <v>0</v>
      </c>
      <c r="AV8" s="891">
        <v>0</v>
      </c>
      <c r="AW8" s="981">
        <v>0</v>
      </c>
      <c r="AX8" s="968">
        <v>6</v>
      </c>
      <c r="AY8" s="982">
        <v>5</v>
      </c>
      <c r="AZ8" s="979">
        <v>1</v>
      </c>
      <c r="BA8" s="983">
        <v>99</v>
      </c>
    </row>
    <row r="9" spans="1:53" ht="35.25" customHeight="1">
      <c r="A9" s="976" t="s">
        <v>624</v>
      </c>
      <c r="B9" s="977"/>
      <c r="C9" s="968">
        <v>518</v>
      </c>
      <c r="D9" s="968">
        <v>58</v>
      </c>
      <c r="E9" s="978">
        <v>12</v>
      </c>
      <c r="F9" s="891">
        <v>2</v>
      </c>
      <c r="G9" s="891">
        <v>9</v>
      </c>
      <c r="H9" s="891">
        <v>3</v>
      </c>
      <c r="I9" s="891">
        <v>9</v>
      </c>
      <c r="J9" s="891">
        <v>21</v>
      </c>
      <c r="K9" s="891">
        <v>0</v>
      </c>
      <c r="L9" s="891">
        <v>1</v>
      </c>
      <c r="M9" s="979">
        <v>1</v>
      </c>
      <c r="N9" s="968">
        <v>54</v>
      </c>
      <c r="O9" s="978">
        <v>27</v>
      </c>
      <c r="P9" s="891">
        <v>7</v>
      </c>
      <c r="Q9" s="891">
        <v>10</v>
      </c>
      <c r="R9" s="891">
        <v>6</v>
      </c>
      <c r="S9" s="981">
        <v>4</v>
      </c>
      <c r="T9" s="968">
        <v>4</v>
      </c>
      <c r="U9" s="978">
        <v>1</v>
      </c>
      <c r="V9" s="891">
        <v>3</v>
      </c>
      <c r="W9" s="891">
        <v>0</v>
      </c>
      <c r="X9" s="891">
        <v>0</v>
      </c>
      <c r="Y9" s="891">
        <v>0</v>
      </c>
      <c r="Z9" s="979">
        <v>0</v>
      </c>
      <c r="AA9" s="968">
        <v>268</v>
      </c>
      <c r="AB9" s="980">
        <v>195</v>
      </c>
      <c r="AC9" s="891">
        <v>47</v>
      </c>
      <c r="AD9" s="891">
        <v>17</v>
      </c>
      <c r="AE9" s="891">
        <v>9</v>
      </c>
      <c r="AF9" s="979">
        <v>0</v>
      </c>
      <c r="AG9" s="968">
        <v>22</v>
      </c>
      <c r="AH9" s="978">
        <v>10</v>
      </c>
      <c r="AI9" s="891">
        <v>6</v>
      </c>
      <c r="AJ9" s="891">
        <v>6</v>
      </c>
      <c r="AK9" s="971">
        <v>0</v>
      </c>
      <c r="AL9" s="968">
        <v>11</v>
      </c>
      <c r="AM9" s="978">
        <v>0</v>
      </c>
      <c r="AN9" s="891">
        <v>0</v>
      </c>
      <c r="AO9" s="891">
        <v>4</v>
      </c>
      <c r="AP9" s="891">
        <v>5</v>
      </c>
      <c r="AQ9" s="979">
        <v>2</v>
      </c>
      <c r="AR9" s="968">
        <v>6</v>
      </c>
      <c r="AS9" s="978">
        <v>5</v>
      </c>
      <c r="AT9" s="891">
        <v>0</v>
      </c>
      <c r="AU9" s="891">
        <v>0</v>
      </c>
      <c r="AV9" s="891">
        <v>0</v>
      </c>
      <c r="AW9" s="981">
        <v>1</v>
      </c>
      <c r="AX9" s="968">
        <v>1</v>
      </c>
      <c r="AY9" s="982">
        <v>1</v>
      </c>
      <c r="AZ9" s="979">
        <v>0</v>
      </c>
      <c r="BA9" s="983">
        <v>94</v>
      </c>
    </row>
    <row r="10" spans="1:53" ht="35.25" customHeight="1">
      <c r="A10" s="976" t="s">
        <v>615</v>
      </c>
      <c r="B10" s="977"/>
      <c r="C10" s="968">
        <v>513</v>
      </c>
      <c r="D10" s="968">
        <v>71</v>
      </c>
      <c r="E10" s="978">
        <v>11</v>
      </c>
      <c r="F10" s="891">
        <v>4</v>
      </c>
      <c r="G10" s="891">
        <v>10</v>
      </c>
      <c r="H10" s="891">
        <v>8</v>
      </c>
      <c r="I10" s="891">
        <v>14</v>
      </c>
      <c r="J10" s="891">
        <v>15</v>
      </c>
      <c r="K10" s="891">
        <v>0</v>
      </c>
      <c r="L10" s="891">
        <v>3</v>
      </c>
      <c r="M10" s="979">
        <v>6</v>
      </c>
      <c r="N10" s="968">
        <v>41</v>
      </c>
      <c r="O10" s="978">
        <v>20</v>
      </c>
      <c r="P10" s="891">
        <v>3</v>
      </c>
      <c r="Q10" s="891">
        <v>13</v>
      </c>
      <c r="R10" s="891">
        <v>13</v>
      </c>
      <c r="S10" s="981">
        <v>2</v>
      </c>
      <c r="T10" s="968">
        <v>8</v>
      </c>
      <c r="U10" s="978">
        <v>2</v>
      </c>
      <c r="V10" s="891">
        <v>3</v>
      </c>
      <c r="W10" s="891">
        <v>0</v>
      </c>
      <c r="X10" s="891">
        <v>0</v>
      </c>
      <c r="Y10" s="891">
        <v>0</v>
      </c>
      <c r="Z10" s="979">
        <v>0</v>
      </c>
      <c r="AA10" s="968">
        <v>256</v>
      </c>
      <c r="AB10" s="980">
        <v>166</v>
      </c>
      <c r="AC10" s="891">
        <v>63</v>
      </c>
      <c r="AD10" s="891">
        <v>11</v>
      </c>
      <c r="AE10" s="891">
        <v>16</v>
      </c>
      <c r="AF10" s="979">
        <v>0</v>
      </c>
      <c r="AG10" s="968">
        <v>34</v>
      </c>
      <c r="AH10" s="978">
        <v>14</v>
      </c>
      <c r="AI10" s="891">
        <v>10</v>
      </c>
      <c r="AJ10" s="891">
        <v>10</v>
      </c>
      <c r="AK10" s="971">
        <v>0</v>
      </c>
      <c r="AL10" s="968">
        <v>8</v>
      </c>
      <c r="AM10" s="978">
        <v>0</v>
      </c>
      <c r="AN10" s="891">
        <v>1</v>
      </c>
      <c r="AO10" s="891">
        <v>1</v>
      </c>
      <c r="AP10" s="891">
        <v>5</v>
      </c>
      <c r="AQ10" s="979">
        <v>1</v>
      </c>
      <c r="AR10" s="968">
        <v>2</v>
      </c>
      <c r="AS10" s="978">
        <v>1</v>
      </c>
      <c r="AT10" s="891">
        <v>0</v>
      </c>
      <c r="AU10" s="891">
        <v>0</v>
      </c>
      <c r="AV10" s="891">
        <v>0</v>
      </c>
      <c r="AW10" s="981">
        <v>1</v>
      </c>
      <c r="AX10" s="968">
        <v>3</v>
      </c>
      <c r="AY10" s="982">
        <v>3</v>
      </c>
      <c r="AZ10" s="979">
        <v>0</v>
      </c>
      <c r="BA10" s="983">
        <v>90</v>
      </c>
    </row>
    <row r="11" spans="1:53" ht="35.25" customHeight="1">
      <c r="A11" s="976" t="s">
        <v>616</v>
      </c>
      <c r="B11" s="977"/>
      <c r="C11" s="968">
        <v>512</v>
      </c>
      <c r="D11" s="968">
        <v>65</v>
      </c>
      <c r="E11" s="978">
        <v>8</v>
      </c>
      <c r="F11" s="891">
        <v>5</v>
      </c>
      <c r="G11" s="891">
        <v>15</v>
      </c>
      <c r="H11" s="891">
        <v>5</v>
      </c>
      <c r="I11" s="891">
        <v>12</v>
      </c>
      <c r="J11" s="891">
        <v>7</v>
      </c>
      <c r="K11" s="891">
        <v>1</v>
      </c>
      <c r="L11" s="891">
        <v>4</v>
      </c>
      <c r="M11" s="979">
        <v>8</v>
      </c>
      <c r="N11" s="968">
        <v>42</v>
      </c>
      <c r="O11" s="978">
        <v>23</v>
      </c>
      <c r="P11" s="891">
        <v>6</v>
      </c>
      <c r="Q11" s="891">
        <v>5</v>
      </c>
      <c r="R11" s="891">
        <v>7</v>
      </c>
      <c r="S11" s="981">
        <v>1</v>
      </c>
      <c r="T11" s="968">
        <v>10</v>
      </c>
      <c r="U11" s="978">
        <v>4</v>
      </c>
      <c r="V11" s="891">
        <v>6</v>
      </c>
      <c r="W11" s="891">
        <v>0</v>
      </c>
      <c r="X11" s="891">
        <v>0</v>
      </c>
      <c r="Y11" s="891">
        <v>0</v>
      </c>
      <c r="Z11" s="979">
        <v>0</v>
      </c>
      <c r="AA11" s="968">
        <v>250</v>
      </c>
      <c r="AB11" s="980">
        <v>153</v>
      </c>
      <c r="AC11" s="891">
        <v>57</v>
      </c>
      <c r="AD11" s="891">
        <v>24</v>
      </c>
      <c r="AE11" s="891">
        <v>16</v>
      </c>
      <c r="AF11" s="979">
        <v>0</v>
      </c>
      <c r="AG11" s="968">
        <v>29</v>
      </c>
      <c r="AH11" s="978">
        <v>17</v>
      </c>
      <c r="AI11" s="891">
        <v>6</v>
      </c>
      <c r="AJ11" s="891">
        <v>6</v>
      </c>
      <c r="AK11" s="971">
        <v>0</v>
      </c>
      <c r="AL11" s="968">
        <v>22</v>
      </c>
      <c r="AM11" s="978">
        <v>1</v>
      </c>
      <c r="AN11" s="891">
        <v>1</v>
      </c>
      <c r="AO11" s="891">
        <v>2</v>
      </c>
      <c r="AP11" s="891">
        <v>16</v>
      </c>
      <c r="AQ11" s="979">
        <v>2</v>
      </c>
      <c r="AR11" s="968">
        <v>3</v>
      </c>
      <c r="AS11" s="978">
        <v>1</v>
      </c>
      <c r="AT11" s="891">
        <v>0</v>
      </c>
      <c r="AU11" s="891">
        <v>1</v>
      </c>
      <c r="AV11" s="891">
        <v>0</v>
      </c>
      <c r="AW11" s="981">
        <v>1</v>
      </c>
      <c r="AX11" s="968">
        <v>1</v>
      </c>
      <c r="AY11" s="982">
        <v>1</v>
      </c>
      <c r="AZ11" s="979">
        <v>0</v>
      </c>
      <c r="BA11" s="983">
        <v>90</v>
      </c>
    </row>
    <row r="12" spans="1:53" ht="35.25" customHeight="1">
      <c r="A12" s="984" t="s">
        <v>627</v>
      </c>
      <c r="B12" s="985"/>
      <c r="C12" s="968">
        <v>479</v>
      </c>
      <c r="D12" s="968">
        <v>71</v>
      </c>
      <c r="E12" s="980">
        <v>11</v>
      </c>
      <c r="F12" s="891">
        <v>4</v>
      </c>
      <c r="G12" s="891">
        <v>17</v>
      </c>
      <c r="H12" s="891">
        <v>9</v>
      </c>
      <c r="I12" s="891">
        <v>15</v>
      </c>
      <c r="J12" s="891">
        <v>9</v>
      </c>
      <c r="K12" s="891">
        <v>3</v>
      </c>
      <c r="L12" s="891">
        <v>2</v>
      </c>
      <c r="M12" s="979">
        <v>1</v>
      </c>
      <c r="N12" s="968">
        <v>49</v>
      </c>
      <c r="O12" s="978">
        <v>22</v>
      </c>
      <c r="P12" s="891">
        <v>5</v>
      </c>
      <c r="Q12" s="891">
        <v>8</v>
      </c>
      <c r="R12" s="891">
        <v>11</v>
      </c>
      <c r="S12" s="981">
        <v>3</v>
      </c>
      <c r="T12" s="968">
        <v>2</v>
      </c>
      <c r="U12" s="978"/>
      <c r="V12" s="891">
        <v>2</v>
      </c>
      <c r="W12" s="891">
        <v>0</v>
      </c>
      <c r="X12" s="891">
        <v>0</v>
      </c>
      <c r="Y12" s="891">
        <v>0</v>
      </c>
      <c r="Z12" s="979">
        <v>0</v>
      </c>
      <c r="AA12" s="968">
        <v>236</v>
      </c>
      <c r="AB12" s="980">
        <v>142</v>
      </c>
      <c r="AC12" s="891">
        <v>47</v>
      </c>
      <c r="AD12" s="891">
        <v>23</v>
      </c>
      <c r="AE12" s="891">
        <v>22</v>
      </c>
      <c r="AF12" s="979">
        <v>2</v>
      </c>
      <c r="AG12" s="968">
        <v>29</v>
      </c>
      <c r="AH12" s="978">
        <v>12</v>
      </c>
      <c r="AI12" s="891">
        <v>5</v>
      </c>
      <c r="AJ12" s="891">
        <v>8</v>
      </c>
      <c r="AK12" s="979">
        <v>0</v>
      </c>
      <c r="AL12" s="968">
        <v>11</v>
      </c>
      <c r="AM12" s="978"/>
      <c r="AN12" s="891">
        <v>1</v>
      </c>
      <c r="AO12" s="891">
        <v>2</v>
      </c>
      <c r="AP12" s="891">
        <v>5</v>
      </c>
      <c r="AQ12" s="979">
        <v>3</v>
      </c>
      <c r="AR12" s="968">
        <v>3</v>
      </c>
      <c r="AS12" s="978">
        <v>1</v>
      </c>
      <c r="AT12" s="891">
        <v>0</v>
      </c>
      <c r="AU12" s="891"/>
      <c r="AV12" s="891">
        <v>1</v>
      </c>
      <c r="AW12" s="981">
        <v>1</v>
      </c>
      <c r="AX12" s="968">
        <v>3</v>
      </c>
      <c r="AY12" s="982">
        <v>3</v>
      </c>
      <c r="AZ12" s="979">
        <v>0</v>
      </c>
      <c r="BA12" s="983">
        <v>79</v>
      </c>
    </row>
    <row r="13" spans="1:53" ht="35.25" customHeight="1">
      <c r="A13" s="976" t="s">
        <v>628</v>
      </c>
      <c r="B13" s="977"/>
      <c r="C13" s="967">
        <v>603</v>
      </c>
      <c r="D13" s="967">
        <v>74</v>
      </c>
      <c r="E13" s="986">
        <v>11</v>
      </c>
      <c r="F13" s="987">
        <v>1</v>
      </c>
      <c r="G13" s="987">
        <v>14</v>
      </c>
      <c r="H13" s="987">
        <v>14</v>
      </c>
      <c r="I13" s="987">
        <v>15</v>
      </c>
      <c r="J13" s="987">
        <v>15</v>
      </c>
      <c r="K13" s="987">
        <v>0</v>
      </c>
      <c r="L13" s="987">
        <v>4</v>
      </c>
      <c r="M13" s="988">
        <v>0</v>
      </c>
      <c r="N13" s="967">
        <v>45</v>
      </c>
      <c r="O13" s="989">
        <v>19</v>
      </c>
      <c r="P13" s="987">
        <v>5</v>
      </c>
      <c r="Q13" s="987">
        <v>10</v>
      </c>
      <c r="R13" s="987">
        <v>6</v>
      </c>
      <c r="S13" s="990">
        <v>5</v>
      </c>
      <c r="T13" s="967">
        <v>5</v>
      </c>
      <c r="U13" s="989">
        <v>2</v>
      </c>
      <c r="V13" s="987">
        <v>3</v>
      </c>
      <c r="W13" s="987">
        <v>0</v>
      </c>
      <c r="X13" s="987">
        <v>0</v>
      </c>
      <c r="Y13" s="987">
        <v>0</v>
      </c>
      <c r="Z13" s="988">
        <v>0</v>
      </c>
      <c r="AA13" s="967">
        <v>344</v>
      </c>
      <c r="AB13" s="986">
        <v>238</v>
      </c>
      <c r="AC13" s="987">
        <v>59</v>
      </c>
      <c r="AD13" s="991">
        <v>24</v>
      </c>
      <c r="AE13" s="987">
        <v>23</v>
      </c>
      <c r="AF13" s="988">
        <v>0</v>
      </c>
      <c r="AG13" s="992">
        <v>29</v>
      </c>
      <c r="AH13" s="989">
        <v>18</v>
      </c>
      <c r="AI13" s="987">
        <v>7</v>
      </c>
      <c r="AJ13" s="987">
        <v>8</v>
      </c>
      <c r="AK13" s="988">
        <v>0</v>
      </c>
      <c r="AL13" s="967">
        <v>14</v>
      </c>
      <c r="AM13" s="989">
        <v>1</v>
      </c>
      <c r="AN13" s="987">
        <v>0</v>
      </c>
      <c r="AO13" s="987">
        <v>2</v>
      </c>
      <c r="AP13" s="987">
        <v>9</v>
      </c>
      <c r="AQ13" s="988">
        <v>2</v>
      </c>
      <c r="AR13" s="967">
        <v>2</v>
      </c>
      <c r="AS13" s="989">
        <v>0</v>
      </c>
      <c r="AT13" s="987">
        <v>0</v>
      </c>
      <c r="AU13" s="987">
        <v>2</v>
      </c>
      <c r="AV13" s="987">
        <v>0</v>
      </c>
      <c r="AW13" s="990">
        <v>0</v>
      </c>
      <c r="AX13" s="967">
        <v>0</v>
      </c>
      <c r="AY13" s="937">
        <v>0</v>
      </c>
      <c r="AZ13" s="988">
        <v>0</v>
      </c>
      <c r="BA13" s="993">
        <v>86</v>
      </c>
    </row>
    <row r="14" spans="1:53" ht="36" customHeight="1" thickBot="1">
      <c r="A14" s="994" t="s">
        <v>663</v>
      </c>
      <c r="B14" s="995"/>
      <c r="C14" s="996">
        <v>587</v>
      </c>
      <c r="D14" s="996">
        <v>83</v>
      </c>
      <c r="E14" s="997">
        <v>17</v>
      </c>
      <c r="F14" s="998">
        <v>2</v>
      </c>
      <c r="G14" s="997">
        <v>24</v>
      </c>
      <c r="H14" s="998">
        <v>11</v>
      </c>
      <c r="I14" s="997">
        <v>15</v>
      </c>
      <c r="J14" s="998">
        <v>13</v>
      </c>
      <c r="K14" s="997">
        <v>1</v>
      </c>
      <c r="L14" s="998">
        <v>0</v>
      </c>
      <c r="M14" s="999">
        <v>0</v>
      </c>
      <c r="N14" s="996">
        <v>46</v>
      </c>
      <c r="O14" s="997">
        <v>19</v>
      </c>
      <c r="P14" s="998">
        <v>9</v>
      </c>
      <c r="Q14" s="997">
        <v>12</v>
      </c>
      <c r="R14" s="998">
        <v>3</v>
      </c>
      <c r="S14" s="997">
        <v>3</v>
      </c>
      <c r="T14" s="996">
        <v>6</v>
      </c>
      <c r="U14" s="997">
        <v>2</v>
      </c>
      <c r="V14" s="998">
        <v>3</v>
      </c>
      <c r="W14" s="997">
        <v>0</v>
      </c>
      <c r="X14" s="998">
        <v>1</v>
      </c>
      <c r="Y14" s="997">
        <v>0</v>
      </c>
      <c r="Z14" s="1000">
        <v>0</v>
      </c>
      <c r="AA14" s="996">
        <v>318</v>
      </c>
      <c r="AB14" s="1001">
        <v>228</v>
      </c>
      <c r="AC14" s="998">
        <v>55</v>
      </c>
      <c r="AD14" s="997">
        <v>19</v>
      </c>
      <c r="AE14" s="998">
        <v>15</v>
      </c>
      <c r="AF14" s="999">
        <v>1</v>
      </c>
      <c r="AG14" s="996">
        <v>29</v>
      </c>
      <c r="AH14" s="997">
        <v>11</v>
      </c>
      <c r="AI14" s="998">
        <v>13</v>
      </c>
      <c r="AJ14" s="997">
        <v>5</v>
      </c>
      <c r="AK14" s="1000">
        <v>0</v>
      </c>
      <c r="AL14" s="996">
        <v>7</v>
      </c>
      <c r="AM14" s="997">
        <v>0</v>
      </c>
      <c r="AN14" s="998">
        <v>0</v>
      </c>
      <c r="AO14" s="997">
        <v>1</v>
      </c>
      <c r="AP14" s="998">
        <v>4</v>
      </c>
      <c r="AQ14" s="999">
        <v>2</v>
      </c>
      <c r="AR14" s="996">
        <v>0</v>
      </c>
      <c r="AS14" s="997">
        <v>0</v>
      </c>
      <c r="AT14" s="998">
        <v>0</v>
      </c>
      <c r="AU14" s="997">
        <v>0</v>
      </c>
      <c r="AV14" s="998">
        <v>0</v>
      </c>
      <c r="AW14" s="997">
        <v>0</v>
      </c>
      <c r="AX14" s="996">
        <v>0</v>
      </c>
      <c r="AY14" s="997">
        <v>0</v>
      </c>
      <c r="AZ14" s="1000">
        <v>0</v>
      </c>
      <c r="BA14" s="999">
        <v>98</v>
      </c>
    </row>
    <row r="15" spans="1:53" ht="36" customHeight="1" thickTop="1" thickBot="1">
      <c r="A15" s="1002" t="s">
        <v>122</v>
      </c>
      <c r="B15" s="1003"/>
      <c r="C15" s="1004">
        <f>SUM(C5:C14)/10</f>
        <v>506.8</v>
      </c>
      <c r="D15" s="1004">
        <f t="shared" ref="D15:BA15" si="0">SUM(D5:D14)/10</f>
        <v>62</v>
      </c>
      <c r="E15" s="1002">
        <f t="shared" si="0"/>
        <v>11</v>
      </c>
      <c r="F15" s="1005">
        <f t="shared" si="0"/>
        <v>2.6</v>
      </c>
      <c r="G15" s="1005">
        <f t="shared" si="0"/>
        <v>12</v>
      </c>
      <c r="H15" s="1005">
        <f t="shared" si="0"/>
        <v>6.9</v>
      </c>
      <c r="I15" s="1005">
        <f t="shared" si="0"/>
        <v>11.7</v>
      </c>
      <c r="J15" s="1005">
        <f t="shared" si="0"/>
        <v>11.7</v>
      </c>
      <c r="K15" s="1005">
        <f t="shared" si="0"/>
        <v>0.6</v>
      </c>
      <c r="L15" s="1005">
        <f t="shared" si="0"/>
        <v>1.9</v>
      </c>
      <c r="M15" s="1003">
        <f t="shared" si="0"/>
        <v>3.6</v>
      </c>
      <c r="N15" s="1004">
        <f t="shared" si="0"/>
        <v>53.1</v>
      </c>
      <c r="O15" s="1002">
        <f t="shared" si="0"/>
        <v>25.3</v>
      </c>
      <c r="P15" s="1005">
        <f t="shared" si="0"/>
        <v>5.5</v>
      </c>
      <c r="Q15" s="1005">
        <f t="shared" si="0"/>
        <v>11.8</v>
      </c>
      <c r="R15" s="1005">
        <f t="shared" si="0"/>
        <v>6.7</v>
      </c>
      <c r="S15" s="1003">
        <f t="shared" si="0"/>
        <v>4.8</v>
      </c>
      <c r="T15" s="1004">
        <f t="shared" si="0"/>
        <v>7</v>
      </c>
      <c r="U15" s="1002">
        <f t="shared" si="0"/>
        <v>2</v>
      </c>
      <c r="V15" s="1005">
        <f t="shared" si="0"/>
        <v>4.4000000000000004</v>
      </c>
      <c r="W15" s="1005">
        <f t="shared" si="0"/>
        <v>0</v>
      </c>
      <c r="X15" s="1005">
        <f t="shared" si="0"/>
        <v>0.2</v>
      </c>
      <c r="Y15" s="1005">
        <f t="shared" si="0"/>
        <v>0</v>
      </c>
      <c r="Z15" s="1003">
        <f t="shared" si="0"/>
        <v>0.1</v>
      </c>
      <c r="AA15" s="1004">
        <f t="shared" si="0"/>
        <v>246.2</v>
      </c>
      <c r="AB15" s="1002">
        <f t="shared" si="0"/>
        <v>154.9</v>
      </c>
      <c r="AC15" s="1005">
        <f t="shared" si="0"/>
        <v>59.9</v>
      </c>
      <c r="AD15" s="1005">
        <f t="shared" si="0"/>
        <v>16.899999999999999</v>
      </c>
      <c r="AE15" s="1005">
        <f t="shared" si="0"/>
        <v>14.1</v>
      </c>
      <c r="AF15" s="1003">
        <f t="shared" si="0"/>
        <v>0.4</v>
      </c>
      <c r="AG15" s="1004">
        <f t="shared" si="0"/>
        <v>30.5</v>
      </c>
      <c r="AH15" s="1002">
        <f t="shared" si="0"/>
        <v>15.3</v>
      </c>
      <c r="AI15" s="1005">
        <f t="shared" si="0"/>
        <v>8.6</v>
      </c>
      <c r="AJ15" s="1005">
        <f t="shared" si="0"/>
        <v>6.6</v>
      </c>
      <c r="AK15" s="1003">
        <f t="shared" si="0"/>
        <v>0</v>
      </c>
      <c r="AL15" s="1004">
        <f t="shared" si="0"/>
        <v>11.3</v>
      </c>
      <c r="AM15" s="1002">
        <f t="shared" si="0"/>
        <v>0.4</v>
      </c>
      <c r="AN15" s="1005">
        <f t="shared" si="0"/>
        <v>0.6</v>
      </c>
      <c r="AO15" s="1005">
        <f t="shared" si="0"/>
        <v>2.4</v>
      </c>
      <c r="AP15" s="1005">
        <f t="shared" si="0"/>
        <v>6.1</v>
      </c>
      <c r="AQ15" s="1003">
        <f t="shared" si="0"/>
        <v>1.8</v>
      </c>
      <c r="AR15" s="1004">
        <f t="shared" si="0"/>
        <v>2.7</v>
      </c>
      <c r="AS15" s="1002">
        <f t="shared" si="0"/>
        <v>1.6</v>
      </c>
      <c r="AT15" s="1005">
        <f t="shared" si="0"/>
        <v>0.2</v>
      </c>
      <c r="AU15" s="1005">
        <f t="shared" si="0"/>
        <v>0.3</v>
      </c>
      <c r="AV15" s="1005">
        <f t="shared" si="0"/>
        <v>0.1</v>
      </c>
      <c r="AW15" s="1003">
        <f t="shared" si="0"/>
        <v>0.5</v>
      </c>
      <c r="AX15" s="1004">
        <f t="shared" si="0"/>
        <v>1.6</v>
      </c>
      <c r="AY15" s="1002">
        <f t="shared" si="0"/>
        <v>1.5</v>
      </c>
      <c r="AZ15" s="1003">
        <f t="shared" si="0"/>
        <v>0.1</v>
      </c>
      <c r="BA15" s="1004">
        <f t="shared" si="0"/>
        <v>92.4</v>
      </c>
    </row>
    <row r="16" spans="1:53" s="1017" customFormat="1" ht="35.25" customHeight="1" thickBot="1">
      <c r="A16" s="1006" t="s">
        <v>664</v>
      </c>
      <c r="B16" s="1007"/>
      <c r="C16" s="1008">
        <f t="shared" ref="C16:AZ16" si="1">(SUM(C17:C22))</f>
        <v>454</v>
      </c>
      <c r="D16" s="1008">
        <f t="shared" si="1"/>
        <v>77</v>
      </c>
      <c r="E16" s="1009">
        <f t="shared" si="1"/>
        <v>5</v>
      </c>
      <c r="F16" s="1010">
        <f t="shared" si="1"/>
        <v>3</v>
      </c>
      <c r="G16" s="1010">
        <f t="shared" si="1"/>
        <v>14</v>
      </c>
      <c r="H16" s="1010">
        <f t="shared" si="1"/>
        <v>9</v>
      </c>
      <c r="I16" s="1010">
        <f t="shared" si="1"/>
        <v>26</v>
      </c>
      <c r="J16" s="1010">
        <f t="shared" si="1"/>
        <v>14</v>
      </c>
      <c r="K16" s="1010">
        <f t="shared" si="1"/>
        <v>2</v>
      </c>
      <c r="L16" s="1010">
        <f t="shared" si="1"/>
        <v>4</v>
      </c>
      <c r="M16" s="1011">
        <f t="shared" si="1"/>
        <v>0</v>
      </c>
      <c r="N16" s="1012">
        <f t="shared" si="1"/>
        <v>39</v>
      </c>
      <c r="O16" s="1009">
        <f t="shared" si="1"/>
        <v>21</v>
      </c>
      <c r="P16" s="1010">
        <f t="shared" si="1"/>
        <v>2</v>
      </c>
      <c r="Q16" s="1010">
        <f t="shared" si="1"/>
        <v>8</v>
      </c>
      <c r="R16" s="1010">
        <f t="shared" si="1"/>
        <v>7</v>
      </c>
      <c r="S16" s="1013">
        <f t="shared" si="1"/>
        <v>1</v>
      </c>
      <c r="T16" s="1012">
        <f t="shared" si="1"/>
        <v>2</v>
      </c>
      <c r="U16" s="1009">
        <f t="shared" si="1"/>
        <v>0</v>
      </c>
      <c r="V16" s="1010">
        <f t="shared" si="1"/>
        <v>2</v>
      </c>
      <c r="W16" s="1010">
        <f t="shared" si="1"/>
        <v>0</v>
      </c>
      <c r="X16" s="1010">
        <f t="shared" si="1"/>
        <v>0</v>
      </c>
      <c r="Y16" s="1010">
        <f t="shared" si="1"/>
        <v>0</v>
      </c>
      <c r="Z16" s="1011">
        <f t="shared" si="1"/>
        <v>0</v>
      </c>
      <c r="AA16" s="1012">
        <f t="shared" si="1"/>
        <v>212</v>
      </c>
      <c r="AB16" s="1014">
        <f t="shared" si="1"/>
        <v>140</v>
      </c>
      <c r="AC16" s="1010">
        <f t="shared" si="1"/>
        <v>41</v>
      </c>
      <c r="AD16" s="1010">
        <f t="shared" si="1"/>
        <v>12</v>
      </c>
      <c r="AE16" s="1010">
        <f t="shared" si="1"/>
        <v>19</v>
      </c>
      <c r="AF16" s="1011">
        <f t="shared" si="1"/>
        <v>0</v>
      </c>
      <c r="AG16" s="1012">
        <f>SUM(AH16:AK16)</f>
        <v>38</v>
      </c>
      <c r="AH16" s="1009">
        <f t="shared" si="1"/>
        <v>12</v>
      </c>
      <c r="AI16" s="1010">
        <f t="shared" si="1"/>
        <v>15</v>
      </c>
      <c r="AJ16" s="1010">
        <f t="shared" si="1"/>
        <v>11</v>
      </c>
      <c r="AK16" s="1010">
        <f t="shared" si="1"/>
        <v>0</v>
      </c>
      <c r="AL16" s="1012">
        <f t="shared" si="1"/>
        <v>8</v>
      </c>
      <c r="AM16" s="1009">
        <f t="shared" si="1"/>
        <v>0</v>
      </c>
      <c r="AN16" s="1010">
        <f t="shared" si="1"/>
        <v>2</v>
      </c>
      <c r="AO16" s="1010">
        <f t="shared" si="1"/>
        <v>4</v>
      </c>
      <c r="AP16" s="1010">
        <f t="shared" si="1"/>
        <v>2</v>
      </c>
      <c r="AQ16" s="1011">
        <f t="shared" si="1"/>
        <v>0</v>
      </c>
      <c r="AR16" s="1012">
        <f t="shared" si="1"/>
        <v>2</v>
      </c>
      <c r="AS16" s="1009">
        <f t="shared" si="1"/>
        <v>2</v>
      </c>
      <c r="AT16" s="1010">
        <f t="shared" si="1"/>
        <v>0</v>
      </c>
      <c r="AU16" s="1010">
        <f t="shared" si="1"/>
        <v>0</v>
      </c>
      <c r="AV16" s="1010">
        <f t="shared" si="1"/>
        <v>0</v>
      </c>
      <c r="AW16" s="1013">
        <f t="shared" si="1"/>
        <v>0</v>
      </c>
      <c r="AX16" s="1012">
        <f t="shared" si="1"/>
        <v>2</v>
      </c>
      <c r="AY16" s="1015">
        <f t="shared" si="1"/>
        <v>2</v>
      </c>
      <c r="AZ16" s="1011">
        <f t="shared" si="1"/>
        <v>0</v>
      </c>
      <c r="BA16" s="1016">
        <f>SUM(BA17:BA22)</f>
        <v>74</v>
      </c>
    </row>
    <row r="17" spans="1:53" ht="35.25" customHeight="1">
      <c r="A17" s="1018" t="s">
        <v>666</v>
      </c>
      <c r="B17" s="1019" t="s">
        <v>84</v>
      </c>
      <c r="C17" s="1020">
        <f>D17+N17+T17+AA17+AG17+AL17+AR17+AX17+BA17</f>
        <v>198</v>
      </c>
      <c r="D17" s="1021">
        <f t="shared" ref="D17:D22" si="2">SUM(E17:M17)</f>
        <v>50</v>
      </c>
      <c r="E17" s="970">
        <v>5</v>
      </c>
      <c r="F17" s="970">
        <v>3</v>
      </c>
      <c r="G17" s="970">
        <v>10</v>
      </c>
      <c r="H17" s="970">
        <v>4</v>
      </c>
      <c r="I17" s="970">
        <v>10</v>
      </c>
      <c r="J17" s="970">
        <v>14</v>
      </c>
      <c r="K17" s="970">
        <v>2</v>
      </c>
      <c r="L17" s="973">
        <v>2</v>
      </c>
      <c r="M17" s="1022"/>
      <c r="N17" s="1023">
        <f t="shared" ref="N17:N22" si="3">SUM(O17:S17)</f>
        <v>35</v>
      </c>
      <c r="O17" s="969">
        <v>21</v>
      </c>
      <c r="P17" s="970">
        <v>2</v>
      </c>
      <c r="Q17" s="970">
        <v>5</v>
      </c>
      <c r="R17" s="970">
        <v>6</v>
      </c>
      <c r="S17" s="973">
        <v>1</v>
      </c>
      <c r="T17" s="1023">
        <f t="shared" ref="T17:T22" si="4">SUM(U17:Z17)</f>
        <v>2</v>
      </c>
      <c r="U17" s="1024"/>
      <c r="V17" s="1025">
        <v>2</v>
      </c>
      <c r="W17" s="1025"/>
      <c r="X17" s="1025"/>
      <c r="Y17" s="1025"/>
      <c r="Z17" s="1026"/>
      <c r="AA17" s="1023">
        <f t="shared" ref="AA17:AA22" si="5">SUM(AB17:AF17)</f>
        <v>43</v>
      </c>
      <c r="AB17" s="1027">
        <v>17</v>
      </c>
      <c r="AC17" s="1025">
        <v>23</v>
      </c>
      <c r="AD17" s="891">
        <v>2</v>
      </c>
      <c r="AE17" s="1025">
        <v>1</v>
      </c>
      <c r="AF17" s="1028"/>
      <c r="AG17" s="1029">
        <f t="shared" ref="AG17:AG22" si="6">SUM(AH17:AK17)</f>
        <v>11</v>
      </c>
      <c r="AH17" s="1024">
        <v>3</v>
      </c>
      <c r="AI17" s="970">
        <v>1</v>
      </c>
      <c r="AJ17" s="970">
        <v>7</v>
      </c>
      <c r="AK17" s="979"/>
      <c r="AL17" s="1023">
        <f t="shared" ref="AL17:AL22" si="7">SUM(AM17:AQ17)</f>
        <v>7</v>
      </c>
      <c r="AM17" s="969"/>
      <c r="AN17" s="970">
        <v>2</v>
      </c>
      <c r="AO17" s="970">
        <v>3</v>
      </c>
      <c r="AP17" s="970">
        <v>2</v>
      </c>
      <c r="AQ17" s="971"/>
      <c r="AR17" s="1030">
        <f t="shared" ref="AR17:AR22" si="8">SUM(AS17:AW17)</f>
        <v>0</v>
      </c>
      <c r="AS17" s="969">
        <v>0</v>
      </c>
      <c r="AT17" s="970">
        <v>0</v>
      </c>
      <c r="AU17" s="970">
        <v>0</v>
      </c>
      <c r="AV17" s="970">
        <v>0</v>
      </c>
      <c r="AW17" s="973">
        <v>0</v>
      </c>
      <c r="AX17" s="968">
        <f t="shared" ref="AX17:AX18" si="9">SUM(AY17:AZ17)</f>
        <v>1</v>
      </c>
      <c r="AY17" s="974">
        <v>1</v>
      </c>
      <c r="AZ17" s="971"/>
      <c r="BA17" s="975">
        <v>49</v>
      </c>
    </row>
    <row r="18" spans="1:53" ht="35.25" customHeight="1">
      <c r="A18" s="1031"/>
      <c r="B18" s="1032" t="s">
        <v>85</v>
      </c>
      <c r="C18" s="1033">
        <f t="shared" ref="C18:C22" si="10">D18+N18+T18+AA18+AG18+AL18+AR18+AX18+BA18</f>
        <v>13</v>
      </c>
      <c r="D18" s="1034">
        <f t="shared" si="2"/>
        <v>0</v>
      </c>
      <c r="E18" s="978"/>
      <c r="F18" s="978"/>
      <c r="G18" s="891"/>
      <c r="H18" s="891"/>
      <c r="I18" s="891"/>
      <c r="J18" s="891"/>
      <c r="K18" s="891"/>
      <c r="L18" s="891"/>
      <c r="M18" s="979"/>
      <c r="N18" s="968">
        <f t="shared" si="3"/>
        <v>0</v>
      </c>
      <c r="O18" s="978"/>
      <c r="P18" s="891"/>
      <c r="Q18" s="891"/>
      <c r="R18" s="891"/>
      <c r="S18" s="981"/>
      <c r="T18" s="968">
        <f t="shared" si="4"/>
        <v>0</v>
      </c>
      <c r="U18" s="1035"/>
      <c r="V18" s="901"/>
      <c r="W18" s="901"/>
      <c r="X18" s="901"/>
      <c r="Y18" s="901"/>
      <c r="Z18" s="1036"/>
      <c r="AA18" s="968">
        <f t="shared" si="5"/>
        <v>10</v>
      </c>
      <c r="AB18" s="1037">
        <v>8</v>
      </c>
      <c r="AC18" s="901">
        <v>2</v>
      </c>
      <c r="AD18" s="891"/>
      <c r="AE18" s="901"/>
      <c r="AF18" s="1036"/>
      <c r="AG18" s="1038">
        <f t="shared" si="6"/>
        <v>0</v>
      </c>
      <c r="AH18" s="978"/>
      <c r="AI18" s="891"/>
      <c r="AJ18" s="891"/>
      <c r="AK18" s="979"/>
      <c r="AL18" s="1023">
        <f t="shared" si="7"/>
        <v>0</v>
      </c>
      <c r="AM18" s="978"/>
      <c r="AN18" s="891"/>
      <c r="AO18" s="891"/>
      <c r="AP18" s="891"/>
      <c r="AQ18" s="979"/>
      <c r="AR18" s="968">
        <f t="shared" si="8"/>
        <v>0</v>
      </c>
      <c r="AS18" s="978">
        <v>0</v>
      </c>
      <c r="AT18" s="891">
        <v>0</v>
      </c>
      <c r="AU18" s="891">
        <v>0</v>
      </c>
      <c r="AV18" s="891">
        <v>0</v>
      </c>
      <c r="AW18" s="981">
        <v>0</v>
      </c>
      <c r="AX18" s="968">
        <f t="shared" si="9"/>
        <v>0</v>
      </c>
      <c r="AY18" s="982"/>
      <c r="AZ18" s="979"/>
      <c r="BA18" s="983">
        <v>3</v>
      </c>
    </row>
    <row r="19" spans="1:53" ht="35.25" customHeight="1">
      <c r="A19" s="1031"/>
      <c r="B19" s="1032" t="s">
        <v>86</v>
      </c>
      <c r="C19" s="1033">
        <f t="shared" si="10"/>
        <v>46</v>
      </c>
      <c r="D19" s="968">
        <f t="shared" si="2"/>
        <v>10</v>
      </c>
      <c r="E19" s="978"/>
      <c r="F19" s="891"/>
      <c r="G19" s="891">
        <v>3</v>
      </c>
      <c r="H19" s="891"/>
      <c r="I19" s="891">
        <v>5</v>
      </c>
      <c r="J19" s="891"/>
      <c r="K19" s="891"/>
      <c r="L19" s="891">
        <v>2</v>
      </c>
      <c r="M19" s="979"/>
      <c r="N19" s="968">
        <f t="shared" si="3"/>
        <v>3</v>
      </c>
      <c r="O19" s="978"/>
      <c r="P19" s="891"/>
      <c r="Q19" s="891">
        <v>3</v>
      </c>
      <c r="R19" s="891"/>
      <c r="S19" s="981"/>
      <c r="T19" s="968">
        <f t="shared" si="4"/>
        <v>0</v>
      </c>
      <c r="U19" s="1035"/>
      <c r="V19" s="901"/>
      <c r="W19" s="901"/>
      <c r="X19" s="901"/>
      <c r="Y19" s="901"/>
      <c r="Z19" s="1036"/>
      <c r="AA19" s="968">
        <f t="shared" si="5"/>
        <v>5</v>
      </c>
      <c r="AB19" s="1037">
        <v>1</v>
      </c>
      <c r="AC19" s="901">
        <v>1</v>
      </c>
      <c r="AD19" s="891">
        <v>1</v>
      </c>
      <c r="AE19" s="901">
        <v>2</v>
      </c>
      <c r="AF19" s="1036"/>
      <c r="AG19" s="1038">
        <f t="shared" si="6"/>
        <v>21</v>
      </c>
      <c r="AH19" s="978">
        <v>9</v>
      </c>
      <c r="AI19" s="891">
        <v>12</v>
      </c>
      <c r="AJ19" s="891"/>
      <c r="AK19" s="979"/>
      <c r="AL19" s="1023">
        <f t="shared" si="7"/>
        <v>1</v>
      </c>
      <c r="AM19" s="978"/>
      <c r="AN19" s="891"/>
      <c r="AO19" s="891">
        <v>1</v>
      </c>
      <c r="AP19" s="891"/>
      <c r="AQ19" s="979"/>
      <c r="AR19" s="968">
        <f t="shared" si="8"/>
        <v>0</v>
      </c>
      <c r="AS19" s="978">
        <v>0</v>
      </c>
      <c r="AT19" s="891">
        <v>0</v>
      </c>
      <c r="AU19" s="891">
        <v>0</v>
      </c>
      <c r="AV19" s="891">
        <v>0</v>
      </c>
      <c r="AW19" s="981">
        <v>0</v>
      </c>
      <c r="AX19" s="968">
        <f>SUM(AY19:AZ19)</f>
        <v>0</v>
      </c>
      <c r="AY19" s="982"/>
      <c r="AZ19" s="979"/>
      <c r="BA19" s="983">
        <v>6</v>
      </c>
    </row>
    <row r="20" spans="1:53" ht="35.25" customHeight="1">
      <c r="A20" s="1031"/>
      <c r="B20" s="1032" t="s">
        <v>87</v>
      </c>
      <c r="C20" s="1033">
        <f t="shared" si="10"/>
        <v>1</v>
      </c>
      <c r="D20" s="968">
        <f t="shared" si="2"/>
        <v>1</v>
      </c>
      <c r="E20" s="978"/>
      <c r="F20" s="891"/>
      <c r="G20" s="891"/>
      <c r="H20" s="891"/>
      <c r="I20" s="891">
        <v>1</v>
      </c>
      <c r="J20" s="891"/>
      <c r="K20" s="891"/>
      <c r="L20" s="891"/>
      <c r="M20" s="979"/>
      <c r="N20" s="968">
        <f t="shared" si="3"/>
        <v>0</v>
      </c>
      <c r="O20" s="978"/>
      <c r="P20" s="891"/>
      <c r="Q20" s="891"/>
      <c r="R20" s="891"/>
      <c r="S20" s="891"/>
      <c r="T20" s="968">
        <f t="shared" si="4"/>
        <v>0</v>
      </c>
      <c r="U20" s="1035"/>
      <c r="V20" s="901"/>
      <c r="W20" s="901"/>
      <c r="X20" s="901"/>
      <c r="Y20" s="901"/>
      <c r="Z20" s="1036"/>
      <c r="AA20" s="968">
        <f t="shared" si="5"/>
        <v>0</v>
      </c>
      <c r="AB20" s="1037"/>
      <c r="AC20" s="901"/>
      <c r="AD20" s="891"/>
      <c r="AE20" s="901"/>
      <c r="AF20" s="1036"/>
      <c r="AG20" s="1038">
        <f t="shared" si="6"/>
        <v>0</v>
      </c>
      <c r="AH20" s="978"/>
      <c r="AI20" s="891"/>
      <c r="AJ20" s="891"/>
      <c r="AK20" s="979"/>
      <c r="AL20" s="1023">
        <f t="shared" si="7"/>
        <v>0</v>
      </c>
      <c r="AM20" s="978"/>
      <c r="AN20" s="891"/>
      <c r="AO20" s="891"/>
      <c r="AP20" s="891"/>
      <c r="AQ20" s="979"/>
      <c r="AR20" s="968">
        <f>SUM(AS20:AW20)</f>
        <v>0</v>
      </c>
      <c r="AS20" s="978">
        <v>0</v>
      </c>
      <c r="AT20" s="891">
        <v>0</v>
      </c>
      <c r="AU20" s="891">
        <v>0</v>
      </c>
      <c r="AV20" s="891">
        <v>0</v>
      </c>
      <c r="AW20" s="981">
        <v>0</v>
      </c>
      <c r="AX20" s="968">
        <f>SUM(AY20:AZ20)</f>
        <v>0</v>
      </c>
      <c r="AY20" s="982"/>
      <c r="AZ20" s="979"/>
      <c r="BA20" s="983"/>
    </row>
    <row r="21" spans="1:53" ht="35.25" customHeight="1">
      <c r="A21" s="1031"/>
      <c r="B21" s="1032" t="s">
        <v>88</v>
      </c>
      <c r="C21" s="1033">
        <f t="shared" si="10"/>
        <v>0</v>
      </c>
      <c r="D21" s="968">
        <f t="shared" si="2"/>
        <v>0</v>
      </c>
      <c r="E21" s="978"/>
      <c r="F21" s="978"/>
      <c r="G21" s="891"/>
      <c r="H21" s="891"/>
      <c r="I21" s="891"/>
      <c r="J21" s="891"/>
      <c r="K21" s="891"/>
      <c r="L21" s="891"/>
      <c r="M21" s="979"/>
      <c r="N21" s="968">
        <f t="shared" si="3"/>
        <v>0</v>
      </c>
      <c r="O21" s="978"/>
      <c r="P21" s="891"/>
      <c r="Q21" s="891"/>
      <c r="R21" s="891"/>
      <c r="S21" s="981"/>
      <c r="T21" s="968">
        <f t="shared" si="4"/>
        <v>0</v>
      </c>
      <c r="U21" s="1035"/>
      <c r="V21" s="901"/>
      <c r="W21" s="901"/>
      <c r="X21" s="901"/>
      <c r="Y21" s="901"/>
      <c r="Z21" s="1036"/>
      <c r="AA21" s="968">
        <f t="shared" si="5"/>
        <v>0</v>
      </c>
      <c r="AB21" s="1037"/>
      <c r="AC21" s="901"/>
      <c r="AD21" s="891"/>
      <c r="AE21" s="901"/>
      <c r="AF21" s="1036"/>
      <c r="AG21" s="1038">
        <f t="shared" si="6"/>
        <v>0</v>
      </c>
      <c r="AH21" s="978"/>
      <c r="AI21" s="891"/>
      <c r="AJ21" s="891"/>
      <c r="AK21" s="979"/>
      <c r="AL21" s="1023">
        <f t="shared" si="7"/>
        <v>0</v>
      </c>
      <c r="AM21" s="978"/>
      <c r="AN21" s="891"/>
      <c r="AO21" s="891"/>
      <c r="AP21" s="891"/>
      <c r="AQ21" s="979"/>
      <c r="AR21" s="968">
        <f t="shared" si="8"/>
        <v>0</v>
      </c>
      <c r="AS21" s="978">
        <v>0</v>
      </c>
      <c r="AT21" s="891">
        <v>0</v>
      </c>
      <c r="AU21" s="891">
        <v>0</v>
      </c>
      <c r="AV21" s="891">
        <v>0</v>
      </c>
      <c r="AW21" s="981">
        <v>0</v>
      </c>
      <c r="AX21" s="968">
        <f>SUM(AY21:AZ21)</f>
        <v>0</v>
      </c>
      <c r="AY21" s="982"/>
      <c r="AZ21" s="979"/>
      <c r="BA21" s="983"/>
    </row>
    <row r="22" spans="1:53" ht="35.25" customHeight="1" thickBot="1">
      <c r="A22" s="1039"/>
      <c r="B22" s="1040" t="s">
        <v>89</v>
      </c>
      <c r="C22" s="1041">
        <f t="shared" si="10"/>
        <v>196</v>
      </c>
      <c r="D22" s="1042">
        <f t="shared" si="2"/>
        <v>16</v>
      </c>
      <c r="E22" s="1043"/>
      <c r="F22" s="1044"/>
      <c r="G22" s="1044">
        <v>1</v>
      </c>
      <c r="H22" s="1044">
        <v>5</v>
      </c>
      <c r="I22" s="1044">
        <v>10</v>
      </c>
      <c r="J22" s="1044"/>
      <c r="K22" s="1044"/>
      <c r="L22" s="1044"/>
      <c r="M22" s="1045"/>
      <c r="N22" s="1042">
        <f t="shared" si="3"/>
        <v>1</v>
      </c>
      <c r="O22" s="1043"/>
      <c r="P22" s="1044"/>
      <c r="Q22" s="1044"/>
      <c r="R22" s="1044">
        <v>1</v>
      </c>
      <c r="S22" s="1046"/>
      <c r="T22" s="1042">
        <f t="shared" si="4"/>
        <v>0</v>
      </c>
      <c r="U22" s="1047"/>
      <c r="V22" s="1048"/>
      <c r="W22" s="1048"/>
      <c r="X22" s="1048"/>
      <c r="Y22" s="1048"/>
      <c r="Z22" s="1049"/>
      <c r="AA22" s="1042">
        <f t="shared" si="5"/>
        <v>154</v>
      </c>
      <c r="AB22" s="1050">
        <v>114</v>
      </c>
      <c r="AC22" s="1048">
        <v>15</v>
      </c>
      <c r="AD22" s="1044">
        <v>9</v>
      </c>
      <c r="AE22" s="1048">
        <v>16</v>
      </c>
      <c r="AF22" s="1049"/>
      <c r="AG22" s="1051">
        <f t="shared" si="6"/>
        <v>6</v>
      </c>
      <c r="AH22" s="1043"/>
      <c r="AI22" s="1044">
        <v>2</v>
      </c>
      <c r="AJ22" s="1044">
        <v>4</v>
      </c>
      <c r="AK22" s="1045"/>
      <c r="AL22" s="1042">
        <f t="shared" si="7"/>
        <v>0</v>
      </c>
      <c r="AM22" s="1043"/>
      <c r="AN22" s="1044"/>
      <c r="AO22" s="1044"/>
      <c r="AP22" s="1044"/>
      <c r="AQ22" s="1045"/>
      <c r="AR22" s="1042">
        <f t="shared" si="8"/>
        <v>2</v>
      </c>
      <c r="AS22" s="1043">
        <v>2</v>
      </c>
      <c r="AT22" s="1044">
        <v>0</v>
      </c>
      <c r="AU22" s="1044">
        <v>0</v>
      </c>
      <c r="AV22" s="1044">
        <v>0</v>
      </c>
      <c r="AW22" s="1046">
        <v>0</v>
      </c>
      <c r="AX22" s="1042">
        <f>SUM(AY22:AZ22)</f>
        <v>1</v>
      </c>
      <c r="AY22" s="1052">
        <v>1</v>
      </c>
      <c r="AZ22" s="1045"/>
      <c r="BA22" s="1053">
        <v>16</v>
      </c>
    </row>
    <row r="23" spans="1:53" ht="35.25" customHeight="1">
      <c r="C23" s="937"/>
      <c r="D23" s="937"/>
      <c r="N23" s="937"/>
      <c r="T23" s="937"/>
      <c r="AA23" s="937"/>
      <c r="AG23" s="937"/>
      <c r="AL23" s="937"/>
      <c r="AR23" s="937"/>
      <c r="AX23" s="937"/>
    </row>
    <row r="25" spans="1:53" ht="20.149999999999999" customHeight="1"/>
    <row r="26" spans="1:53" ht="20.149999999999999" customHeight="1"/>
    <row r="27" spans="1:53" ht="20.149999999999999" customHeight="1"/>
    <row r="28" spans="1:53" ht="20.149999999999999" customHeight="1"/>
  </sheetData>
  <mergeCells count="12">
    <mergeCell ref="A3:B4"/>
    <mergeCell ref="A16:B16"/>
    <mergeCell ref="A17:A22"/>
    <mergeCell ref="AR3:AW3"/>
    <mergeCell ref="AX3:AZ3"/>
    <mergeCell ref="AG3:AK3"/>
    <mergeCell ref="AL3:AQ3"/>
    <mergeCell ref="C3:C4"/>
    <mergeCell ref="D3:M3"/>
    <mergeCell ref="N3:S3"/>
    <mergeCell ref="T3:Z3"/>
    <mergeCell ref="AA3:AF3"/>
  </mergeCells>
  <phoneticPr fontId="7"/>
  <printOptions horizontalCentered="1"/>
  <pageMargins left="0.59055118110236227" right="0.59055118110236227" top="0.98425196850393704" bottom="0.98425196850393704" header="0.51181102362204722" footer="0.51181102362204722"/>
  <pageSetup paperSize="9" scale="75" fitToWidth="2" orientation="portrait" blackAndWhite="1" r:id="rId1"/>
  <headerFooter alignWithMargins="0"/>
  <colBreaks count="1" manualBreakCount="1">
    <brk id="26" max="2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P28"/>
  <sheetViews>
    <sheetView zoomScale="85" zoomScaleNormal="85" workbookViewId="0">
      <pane ySplit="3" topLeftCell="A4" activePane="bottomLeft" state="frozen"/>
      <selection activeCell="T35" sqref="T35"/>
      <selection pane="bottomLeft" sqref="A1:XFD1048576"/>
    </sheetView>
  </sheetViews>
  <sheetFormatPr defaultColWidth="9" defaultRowHeight="11"/>
  <cols>
    <col min="1" max="1" width="4.36328125" style="881" customWidth="1"/>
    <col min="2" max="2" width="7.26953125" style="881" customWidth="1"/>
    <col min="3" max="16" width="6.90625" style="881" customWidth="1"/>
    <col min="17" max="16384" width="9" style="881"/>
  </cols>
  <sheetData>
    <row r="1" spans="1:16" ht="24" customHeight="1">
      <c r="A1" s="1054" t="s">
        <v>262</v>
      </c>
      <c r="B1" s="1054"/>
      <c r="C1" s="1054"/>
      <c r="D1" s="1054"/>
      <c r="E1" s="1054"/>
      <c r="F1" s="1054"/>
      <c r="G1" s="1054"/>
      <c r="H1" s="1054"/>
      <c r="I1" s="1054"/>
      <c r="J1" s="1054"/>
      <c r="K1" s="1054"/>
      <c r="L1" s="1054"/>
      <c r="M1" s="1054"/>
      <c r="N1" s="1054"/>
      <c r="O1" s="1054"/>
      <c r="P1" s="1054"/>
    </row>
    <row r="2" spans="1:16" ht="20.149999999999999" customHeight="1" thickBot="1">
      <c r="P2" s="941"/>
    </row>
    <row r="3" spans="1:16" ht="96" customHeight="1" thickBot="1">
      <c r="A3" s="1055"/>
      <c r="B3" s="1056"/>
      <c r="C3" s="1057" t="s">
        <v>82</v>
      </c>
      <c r="D3" s="1058" t="s">
        <v>177</v>
      </c>
      <c r="E3" s="1059" t="s">
        <v>178</v>
      </c>
      <c r="F3" s="1059" t="s">
        <v>179</v>
      </c>
      <c r="G3" s="1059" t="s">
        <v>348</v>
      </c>
      <c r="H3" s="1059" t="s">
        <v>180</v>
      </c>
      <c r="I3" s="1059" t="s">
        <v>181</v>
      </c>
      <c r="J3" s="1059" t="s">
        <v>182</v>
      </c>
      <c r="K3" s="1059" t="s">
        <v>183</v>
      </c>
      <c r="L3" s="1059" t="s">
        <v>184</v>
      </c>
      <c r="M3" s="1059" t="s">
        <v>185</v>
      </c>
      <c r="N3" s="1059" t="s">
        <v>186</v>
      </c>
      <c r="O3" s="1059" t="s">
        <v>89</v>
      </c>
      <c r="P3" s="1060" t="s">
        <v>187</v>
      </c>
    </row>
    <row r="4" spans="1:16" ht="34.5" customHeight="1">
      <c r="A4" s="1061" t="s">
        <v>620</v>
      </c>
      <c r="B4" s="1062"/>
      <c r="C4" s="1063">
        <f>SUM(D4:P4)</f>
        <v>500</v>
      </c>
      <c r="D4" s="1064">
        <v>42</v>
      </c>
      <c r="E4" s="1065">
        <v>64</v>
      </c>
      <c r="F4" s="1065">
        <v>16</v>
      </c>
      <c r="G4" s="1065">
        <v>30</v>
      </c>
      <c r="H4" s="1065">
        <v>26</v>
      </c>
      <c r="I4" s="1065">
        <v>17</v>
      </c>
      <c r="J4" s="1065">
        <v>7</v>
      </c>
      <c r="K4" s="1065">
        <v>22</v>
      </c>
      <c r="L4" s="1065">
        <v>9</v>
      </c>
      <c r="M4" s="1066">
        <v>5</v>
      </c>
      <c r="N4" s="1066">
        <v>14</v>
      </c>
      <c r="O4" s="1066">
        <v>178</v>
      </c>
      <c r="P4" s="1067">
        <v>70</v>
      </c>
    </row>
    <row r="5" spans="1:16" ht="34.5" customHeight="1">
      <c r="A5" s="1068" t="s">
        <v>621</v>
      </c>
      <c r="B5" s="1069"/>
      <c r="C5" s="1063">
        <f t="shared" ref="C5:C13" si="0">SUM(D5:P5)</f>
        <v>422</v>
      </c>
      <c r="D5" s="1070">
        <v>28</v>
      </c>
      <c r="E5" s="1065">
        <v>46</v>
      </c>
      <c r="F5" s="1065">
        <v>12</v>
      </c>
      <c r="G5" s="1065">
        <v>29</v>
      </c>
      <c r="H5" s="1065">
        <v>26</v>
      </c>
      <c r="I5" s="1065">
        <v>11</v>
      </c>
      <c r="J5" s="1065">
        <v>8</v>
      </c>
      <c r="K5" s="1065">
        <v>7</v>
      </c>
      <c r="L5" s="1065">
        <v>3</v>
      </c>
      <c r="M5" s="1066">
        <v>9</v>
      </c>
      <c r="N5" s="1066">
        <v>5</v>
      </c>
      <c r="O5" s="1066">
        <v>162</v>
      </c>
      <c r="P5" s="1067">
        <v>76</v>
      </c>
    </row>
    <row r="6" spans="1:16" ht="34.5" customHeight="1">
      <c r="A6" s="1068" t="s">
        <v>622</v>
      </c>
      <c r="B6" s="1069"/>
      <c r="C6" s="1063">
        <f t="shared" si="0"/>
        <v>434</v>
      </c>
      <c r="D6" s="1070">
        <v>32</v>
      </c>
      <c r="E6" s="1065">
        <v>61</v>
      </c>
      <c r="F6" s="1065">
        <v>13</v>
      </c>
      <c r="G6" s="1065">
        <v>21</v>
      </c>
      <c r="H6" s="1065">
        <v>28</v>
      </c>
      <c r="I6" s="1065">
        <v>13</v>
      </c>
      <c r="J6" s="1065">
        <v>4</v>
      </c>
      <c r="K6" s="1065">
        <v>14</v>
      </c>
      <c r="L6" s="1065">
        <v>13</v>
      </c>
      <c r="M6" s="1066">
        <v>1</v>
      </c>
      <c r="N6" s="1066">
        <v>9</v>
      </c>
      <c r="O6" s="1066">
        <v>152</v>
      </c>
      <c r="P6" s="1067">
        <v>73</v>
      </c>
    </row>
    <row r="7" spans="1:16" ht="34.5" customHeight="1">
      <c r="A7" s="1068" t="s">
        <v>623</v>
      </c>
      <c r="B7" s="1069"/>
      <c r="C7" s="1063">
        <f t="shared" si="0"/>
        <v>500</v>
      </c>
      <c r="D7" s="1064">
        <v>34</v>
      </c>
      <c r="E7" s="1065">
        <v>88</v>
      </c>
      <c r="F7" s="1071">
        <v>5</v>
      </c>
      <c r="G7" s="1065">
        <v>31</v>
      </c>
      <c r="H7" s="1065">
        <v>23</v>
      </c>
      <c r="I7" s="1065">
        <v>13</v>
      </c>
      <c r="J7" s="1065">
        <v>3</v>
      </c>
      <c r="K7" s="1065">
        <v>17</v>
      </c>
      <c r="L7" s="1065">
        <v>4</v>
      </c>
      <c r="M7" s="1065">
        <v>7</v>
      </c>
      <c r="N7" s="1065">
        <v>9</v>
      </c>
      <c r="O7" s="1065">
        <v>183</v>
      </c>
      <c r="P7" s="1067">
        <v>83</v>
      </c>
    </row>
    <row r="8" spans="1:16" ht="34.5" customHeight="1">
      <c r="A8" s="1068" t="s">
        <v>624</v>
      </c>
      <c r="B8" s="1069"/>
      <c r="C8" s="1063">
        <f t="shared" si="0"/>
        <v>518</v>
      </c>
      <c r="D8" s="1064">
        <v>23</v>
      </c>
      <c r="E8" s="1065">
        <v>138</v>
      </c>
      <c r="F8" s="1071">
        <v>9</v>
      </c>
      <c r="G8" s="1065">
        <v>26</v>
      </c>
      <c r="H8" s="1065">
        <v>14</v>
      </c>
      <c r="I8" s="1065">
        <v>7</v>
      </c>
      <c r="J8" s="1065">
        <v>2</v>
      </c>
      <c r="K8" s="1065">
        <v>11</v>
      </c>
      <c r="L8" s="1065">
        <v>5</v>
      </c>
      <c r="M8" s="1065">
        <v>2</v>
      </c>
      <c r="N8" s="1065">
        <v>16</v>
      </c>
      <c r="O8" s="1065">
        <v>182</v>
      </c>
      <c r="P8" s="1067">
        <v>83</v>
      </c>
    </row>
    <row r="9" spans="1:16" ht="34.5" customHeight="1">
      <c r="A9" s="1068" t="s">
        <v>615</v>
      </c>
      <c r="B9" s="1069"/>
      <c r="C9" s="1063">
        <f t="shared" si="0"/>
        <v>495</v>
      </c>
      <c r="D9" s="1064">
        <v>33</v>
      </c>
      <c r="E9" s="1065">
        <v>102</v>
      </c>
      <c r="F9" s="1071">
        <v>10</v>
      </c>
      <c r="G9" s="1065">
        <v>2</v>
      </c>
      <c r="H9" s="1065">
        <v>21</v>
      </c>
      <c r="I9" s="1065">
        <v>9</v>
      </c>
      <c r="J9" s="1065">
        <v>7</v>
      </c>
      <c r="K9" s="1065">
        <v>12</v>
      </c>
      <c r="L9" s="1065">
        <v>5</v>
      </c>
      <c r="M9" s="1065">
        <v>5</v>
      </c>
      <c r="N9" s="1065">
        <v>14</v>
      </c>
      <c r="O9" s="1065">
        <v>195</v>
      </c>
      <c r="P9" s="1067">
        <v>80</v>
      </c>
    </row>
    <row r="10" spans="1:16" ht="34.5" customHeight="1">
      <c r="A10" s="1068" t="s">
        <v>616</v>
      </c>
      <c r="B10" s="1069"/>
      <c r="C10" s="1063">
        <f t="shared" si="0"/>
        <v>512</v>
      </c>
      <c r="D10" s="1072">
        <v>36</v>
      </c>
      <c r="E10" s="1073">
        <v>116</v>
      </c>
      <c r="F10" s="1074">
        <v>3</v>
      </c>
      <c r="G10" s="1073">
        <v>29</v>
      </c>
      <c r="H10" s="1073">
        <v>14</v>
      </c>
      <c r="I10" s="1073">
        <v>18</v>
      </c>
      <c r="J10" s="1073">
        <v>9</v>
      </c>
      <c r="K10" s="1073">
        <v>5</v>
      </c>
      <c r="L10" s="1073">
        <v>13</v>
      </c>
      <c r="M10" s="1073">
        <v>4</v>
      </c>
      <c r="N10" s="1073">
        <v>12</v>
      </c>
      <c r="O10" s="1073">
        <v>165</v>
      </c>
      <c r="P10" s="1075">
        <v>88</v>
      </c>
    </row>
    <row r="11" spans="1:16" ht="34.5" customHeight="1">
      <c r="A11" s="1068" t="s">
        <v>607</v>
      </c>
      <c r="B11" s="1069"/>
      <c r="C11" s="1063">
        <f t="shared" si="0"/>
        <v>479</v>
      </c>
      <c r="D11" s="1064">
        <v>25</v>
      </c>
      <c r="E11" s="1065">
        <v>109</v>
      </c>
      <c r="F11" s="1071">
        <v>5</v>
      </c>
      <c r="G11" s="1065">
        <v>19</v>
      </c>
      <c r="H11" s="1065">
        <v>15</v>
      </c>
      <c r="I11" s="1065">
        <v>8</v>
      </c>
      <c r="J11" s="1065">
        <v>4</v>
      </c>
      <c r="K11" s="1065">
        <v>9</v>
      </c>
      <c r="L11" s="1065">
        <v>21</v>
      </c>
      <c r="M11" s="1065">
        <v>10</v>
      </c>
      <c r="N11" s="1065">
        <v>18</v>
      </c>
      <c r="O11" s="1065">
        <v>158</v>
      </c>
      <c r="P11" s="1067">
        <v>78</v>
      </c>
    </row>
    <row r="12" spans="1:16" ht="34.5" customHeight="1">
      <c r="A12" s="1068" t="s">
        <v>609</v>
      </c>
      <c r="B12" s="1076"/>
      <c r="C12" s="1077">
        <f t="shared" si="0"/>
        <v>603</v>
      </c>
      <c r="D12" s="1078">
        <v>35</v>
      </c>
      <c r="E12" s="1079">
        <v>149</v>
      </c>
      <c r="F12" s="1080">
        <v>7</v>
      </c>
      <c r="G12" s="1079">
        <v>13</v>
      </c>
      <c r="H12" s="1079">
        <v>15</v>
      </c>
      <c r="I12" s="1079">
        <v>7</v>
      </c>
      <c r="J12" s="1079">
        <v>1</v>
      </c>
      <c r="K12" s="1079">
        <v>16</v>
      </c>
      <c r="L12" s="1079">
        <v>24</v>
      </c>
      <c r="M12" s="1079">
        <v>13</v>
      </c>
      <c r="N12" s="1079">
        <v>15</v>
      </c>
      <c r="O12" s="1079">
        <v>223</v>
      </c>
      <c r="P12" s="1081">
        <v>85</v>
      </c>
    </row>
    <row r="13" spans="1:16" ht="34.5" customHeight="1" thickBot="1">
      <c r="A13" s="1082" t="s">
        <v>626</v>
      </c>
      <c r="B13" s="1083"/>
      <c r="C13" s="1084">
        <f t="shared" si="0"/>
        <v>587</v>
      </c>
      <c r="D13" s="1085">
        <v>34</v>
      </c>
      <c r="E13" s="1086">
        <v>166</v>
      </c>
      <c r="F13" s="1086">
        <v>3</v>
      </c>
      <c r="G13" s="1086">
        <v>13</v>
      </c>
      <c r="H13" s="1086">
        <v>22</v>
      </c>
      <c r="I13" s="1086">
        <v>8</v>
      </c>
      <c r="J13" s="1086">
        <v>2</v>
      </c>
      <c r="K13" s="1086">
        <v>12</v>
      </c>
      <c r="L13" s="1086">
        <v>7</v>
      </c>
      <c r="M13" s="1086">
        <v>1</v>
      </c>
      <c r="N13" s="1086">
        <v>14</v>
      </c>
      <c r="O13" s="1086">
        <v>223</v>
      </c>
      <c r="P13" s="1087">
        <v>82</v>
      </c>
    </row>
    <row r="14" spans="1:16" ht="34.5" customHeight="1" thickTop="1" thickBot="1">
      <c r="A14" s="1088" t="s">
        <v>122</v>
      </c>
      <c r="B14" s="1089"/>
      <c r="C14" s="1090">
        <f>SUM(C4:C13)/10</f>
        <v>505</v>
      </c>
      <c r="D14" s="1091">
        <f t="shared" ref="D14:P14" si="1">SUM(D4:D13)/10</f>
        <v>32.200000000000003</v>
      </c>
      <c r="E14" s="1092">
        <f t="shared" si="1"/>
        <v>103.9</v>
      </c>
      <c r="F14" s="1092">
        <f t="shared" si="1"/>
        <v>8.3000000000000007</v>
      </c>
      <c r="G14" s="1092">
        <f t="shared" si="1"/>
        <v>21.3</v>
      </c>
      <c r="H14" s="1092">
        <f t="shared" si="1"/>
        <v>20.399999999999999</v>
      </c>
      <c r="I14" s="1092">
        <f t="shared" si="1"/>
        <v>11.1</v>
      </c>
      <c r="J14" s="1092">
        <f t="shared" si="1"/>
        <v>4.7</v>
      </c>
      <c r="K14" s="1092">
        <f t="shared" si="1"/>
        <v>12.5</v>
      </c>
      <c r="L14" s="1092">
        <f t="shared" si="1"/>
        <v>10.4</v>
      </c>
      <c r="M14" s="1092">
        <f t="shared" si="1"/>
        <v>5.7</v>
      </c>
      <c r="N14" s="1092">
        <f t="shared" si="1"/>
        <v>12.6</v>
      </c>
      <c r="O14" s="1092">
        <f t="shared" si="1"/>
        <v>182.1</v>
      </c>
      <c r="P14" s="1093">
        <f t="shared" si="1"/>
        <v>79.8</v>
      </c>
    </row>
    <row r="15" spans="1:16" ht="34.5" customHeight="1" thickBot="1">
      <c r="A15" s="1094" t="s">
        <v>664</v>
      </c>
      <c r="B15" s="1095"/>
      <c r="C15" s="1096">
        <f>SUM(D15:P15)</f>
        <v>454</v>
      </c>
      <c r="D15" s="1097">
        <f>SUM(D16:D27)</f>
        <v>28</v>
      </c>
      <c r="E15" s="1098">
        <f t="shared" ref="E15:P15" si="2">SUM(E16:E27)</f>
        <v>101</v>
      </c>
      <c r="F15" s="1098">
        <f t="shared" si="2"/>
        <v>3</v>
      </c>
      <c r="G15" s="1098">
        <f t="shared" si="2"/>
        <v>23</v>
      </c>
      <c r="H15" s="1098">
        <f t="shared" si="2"/>
        <v>13</v>
      </c>
      <c r="I15" s="1098">
        <f t="shared" si="2"/>
        <v>6</v>
      </c>
      <c r="J15" s="1098">
        <f t="shared" si="2"/>
        <v>2</v>
      </c>
      <c r="K15" s="1098">
        <f t="shared" si="2"/>
        <v>4</v>
      </c>
      <c r="L15" s="1098">
        <f t="shared" si="2"/>
        <v>2</v>
      </c>
      <c r="M15" s="1098">
        <f t="shared" si="2"/>
        <v>12</v>
      </c>
      <c r="N15" s="1098">
        <f t="shared" si="2"/>
        <v>26</v>
      </c>
      <c r="O15" s="1098">
        <f t="shared" si="2"/>
        <v>166</v>
      </c>
      <c r="P15" s="1099">
        <f t="shared" si="2"/>
        <v>68</v>
      </c>
    </row>
    <row r="16" spans="1:16" ht="34.5" customHeight="1">
      <c r="A16" s="1100" t="s">
        <v>594</v>
      </c>
      <c r="B16" s="1019" t="s">
        <v>123</v>
      </c>
      <c r="C16" s="1101">
        <f>SUM(D16:P16)</f>
        <v>36</v>
      </c>
      <c r="D16" s="1102">
        <v>2</v>
      </c>
      <c r="E16" s="1103">
        <v>6</v>
      </c>
      <c r="F16" s="1103"/>
      <c r="G16" s="1103">
        <v>2</v>
      </c>
      <c r="H16" s="1103"/>
      <c r="I16" s="1103">
        <v>2</v>
      </c>
      <c r="J16" s="1103"/>
      <c r="K16" s="1103">
        <v>2</v>
      </c>
      <c r="L16" s="1103">
        <v>1</v>
      </c>
      <c r="M16" s="1103">
        <v>3</v>
      </c>
      <c r="N16" s="1103">
        <v>2</v>
      </c>
      <c r="O16" s="1073">
        <v>7</v>
      </c>
      <c r="P16" s="1104">
        <v>9</v>
      </c>
    </row>
    <row r="17" spans="1:16" ht="34.5" customHeight="1">
      <c r="A17" s="1105"/>
      <c r="B17" s="1032" t="s">
        <v>124</v>
      </c>
      <c r="C17" s="1101">
        <f t="shared" ref="C17:C27" si="3">SUM(D17:P17)</f>
        <v>51</v>
      </c>
      <c r="D17" s="1106">
        <v>3</v>
      </c>
      <c r="E17" s="1107">
        <v>12</v>
      </c>
      <c r="F17" s="1107"/>
      <c r="G17" s="1107">
        <v>3</v>
      </c>
      <c r="H17" s="1107">
        <v>1</v>
      </c>
      <c r="I17" s="1107">
        <v>1</v>
      </c>
      <c r="J17" s="1107">
        <v>2</v>
      </c>
      <c r="K17" s="1107">
        <v>2</v>
      </c>
      <c r="L17" s="1107"/>
      <c r="M17" s="1107">
        <v>3</v>
      </c>
      <c r="N17" s="1107">
        <v>1</v>
      </c>
      <c r="O17" s="1065">
        <v>22</v>
      </c>
      <c r="P17" s="1108">
        <v>1</v>
      </c>
    </row>
    <row r="18" spans="1:16" ht="34.5" customHeight="1">
      <c r="A18" s="1105"/>
      <c r="B18" s="1032" t="s">
        <v>125</v>
      </c>
      <c r="C18" s="1101">
        <f t="shared" si="3"/>
        <v>40</v>
      </c>
      <c r="D18" s="1106">
        <v>1</v>
      </c>
      <c r="E18" s="1107">
        <v>10</v>
      </c>
      <c r="F18" s="1107">
        <v>1</v>
      </c>
      <c r="G18" s="1107">
        <v>3</v>
      </c>
      <c r="H18" s="1107">
        <v>2</v>
      </c>
      <c r="I18" s="1107"/>
      <c r="J18" s="1107"/>
      <c r="K18" s="1107"/>
      <c r="L18" s="1107"/>
      <c r="M18" s="1107"/>
      <c r="N18" s="1107">
        <v>1</v>
      </c>
      <c r="O18" s="1065">
        <v>15</v>
      </c>
      <c r="P18" s="1108">
        <v>7</v>
      </c>
    </row>
    <row r="19" spans="1:16" ht="34.5" customHeight="1">
      <c r="A19" s="332" t="s">
        <v>665</v>
      </c>
      <c r="B19" s="1032" t="s">
        <v>126</v>
      </c>
      <c r="C19" s="1101">
        <f t="shared" si="3"/>
        <v>23</v>
      </c>
      <c r="D19" s="1106">
        <v>2</v>
      </c>
      <c r="E19" s="1107">
        <v>3</v>
      </c>
      <c r="F19" s="1107"/>
      <c r="G19" s="1107">
        <v>2</v>
      </c>
      <c r="H19" s="1107"/>
      <c r="I19" s="1107">
        <v>1</v>
      </c>
      <c r="J19" s="1107"/>
      <c r="K19" s="1107"/>
      <c r="L19" s="1107"/>
      <c r="M19" s="1107"/>
      <c r="N19" s="1107">
        <v>2</v>
      </c>
      <c r="O19" s="1065">
        <v>11</v>
      </c>
      <c r="P19" s="1108">
        <v>2</v>
      </c>
    </row>
    <row r="20" spans="1:16" ht="34.5" customHeight="1">
      <c r="A20" s="1109" t="s">
        <v>489</v>
      </c>
      <c r="B20" s="1032" t="s">
        <v>127</v>
      </c>
      <c r="C20" s="1101">
        <f t="shared" si="3"/>
        <v>47</v>
      </c>
      <c r="D20" s="1106">
        <v>4</v>
      </c>
      <c r="E20" s="1107">
        <v>10</v>
      </c>
      <c r="F20" s="1107"/>
      <c r="G20" s="1107"/>
      <c r="H20" s="1107">
        <v>2</v>
      </c>
      <c r="I20" s="1107">
        <v>1</v>
      </c>
      <c r="J20" s="1107"/>
      <c r="K20" s="1107"/>
      <c r="L20" s="1107"/>
      <c r="M20" s="1107"/>
      <c r="N20" s="1107">
        <v>5</v>
      </c>
      <c r="O20" s="1065">
        <v>14</v>
      </c>
      <c r="P20" s="1108">
        <v>11</v>
      </c>
    </row>
    <row r="21" spans="1:16" ht="34.5" customHeight="1">
      <c r="A21" s="1109"/>
      <c r="B21" s="1032" t="s">
        <v>128</v>
      </c>
      <c r="C21" s="1101">
        <f t="shared" si="3"/>
        <v>28</v>
      </c>
      <c r="D21" s="1106"/>
      <c r="E21" s="1107">
        <v>6</v>
      </c>
      <c r="F21" s="1107"/>
      <c r="G21" s="1107">
        <v>3</v>
      </c>
      <c r="H21" s="1107">
        <v>1</v>
      </c>
      <c r="I21" s="1107"/>
      <c r="J21" s="1107"/>
      <c r="K21" s="1107"/>
      <c r="L21" s="1107"/>
      <c r="M21" s="1107">
        <v>1</v>
      </c>
      <c r="N21" s="1107"/>
      <c r="O21" s="1065">
        <v>12</v>
      </c>
      <c r="P21" s="1108">
        <v>5</v>
      </c>
    </row>
    <row r="22" spans="1:16" ht="34.5" customHeight="1">
      <c r="A22" s="1109"/>
      <c r="B22" s="1032" t="s">
        <v>129</v>
      </c>
      <c r="C22" s="1101">
        <f t="shared" si="3"/>
        <v>32</v>
      </c>
      <c r="D22" s="1106">
        <v>3</v>
      </c>
      <c r="E22" s="1107">
        <v>6</v>
      </c>
      <c r="F22" s="1107"/>
      <c r="G22" s="1107">
        <v>1</v>
      </c>
      <c r="H22" s="1107"/>
      <c r="I22" s="1107"/>
      <c r="J22" s="1107"/>
      <c r="K22" s="1107"/>
      <c r="L22" s="1107"/>
      <c r="M22" s="1107"/>
      <c r="N22" s="1107">
        <v>3</v>
      </c>
      <c r="O22" s="1065">
        <v>13</v>
      </c>
      <c r="P22" s="1108">
        <v>6</v>
      </c>
    </row>
    <row r="23" spans="1:16" ht="34.5" customHeight="1">
      <c r="A23" s="1109"/>
      <c r="B23" s="1032" t="s">
        <v>130</v>
      </c>
      <c r="C23" s="1101">
        <f t="shared" si="3"/>
        <v>49</v>
      </c>
      <c r="D23" s="1106">
        <v>3</v>
      </c>
      <c r="E23" s="1107">
        <v>7</v>
      </c>
      <c r="F23" s="1107">
        <v>1</v>
      </c>
      <c r="G23" s="1107">
        <v>2</v>
      </c>
      <c r="H23" s="1107">
        <v>4</v>
      </c>
      <c r="I23" s="1107"/>
      <c r="J23" s="1107"/>
      <c r="K23" s="1107"/>
      <c r="L23" s="1107"/>
      <c r="M23" s="1107">
        <v>2</v>
      </c>
      <c r="N23" s="1107">
        <v>6</v>
      </c>
      <c r="O23" s="1065">
        <v>16</v>
      </c>
      <c r="P23" s="1108">
        <v>8</v>
      </c>
    </row>
    <row r="24" spans="1:16" ht="34.5" customHeight="1">
      <c r="A24" s="1109"/>
      <c r="B24" s="1032" t="s">
        <v>131</v>
      </c>
      <c r="C24" s="1101">
        <f t="shared" si="3"/>
        <v>50</v>
      </c>
      <c r="D24" s="1106">
        <v>5</v>
      </c>
      <c r="E24" s="1107">
        <v>14</v>
      </c>
      <c r="F24" s="1107"/>
      <c r="G24" s="1107"/>
      <c r="H24" s="1107"/>
      <c r="I24" s="1107"/>
      <c r="J24" s="1107"/>
      <c r="K24" s="1107"/>
      <c r="L24" s="1107">
        <v>1</v>
      </c>
      <c r="M24" s="1107"/>
      <c r="N24" s="1107">
        <v>2</v>
      </c>
      <c r="O24" s="1065">
        <v>22</v>
      </c>
      <c r="P24" s="1108">
        <v>6</v>
      </c>
    </row>
    <row r="25" spans="1:16" ht="34.5" customHeight="1">
      <c r="A25" s="1109"/>
      <c r="B25" s="1032" t="s">
        <v>132</v>
      </c>
      <c r="C25" s="1101">
        <f t="shared" si="3"/>
        <v>31</v>
      </c>
      <c r="D25" s="1106">
        <v>2</v>
      </c>
      <c r="E25" s="1107">
        <v>9</v>
      </c>
      <c r="F25" s="1107"/>
      <c r="G25" s="1107">
        <v>2</v>
      </c>
      <c r="H25" s="1107">
        <v>2</v>
      </c>
      <c r="I25" s="1107"/>
      <c r="J25" s="1107"/>
      <c r="K25" s="1107"/>
      <c r="L25" s="1107"/>
      <c r="M25" s="1107"/>
      <c r="N25" s="1107">
        <v>2</v>
      </c>
      <c r="O25" s="1065">
        <v>13</v>
      </c>
      <c r="P25" s="1108">
        <v>1</v>
      </c>
    </row>
    <row r="26" spans="1:16" ht="34.5" customHeight="1">
      <c r="A26" s="1109"/>
      <c r="B26" s="1032" t="s">
        <v>133</v>
      </c>
      <c r="C26" s="1101">
        <f t="shared" si="3"/>
        <v>36</v>
      </c>
      <c r="D26" s="1106">
        <v>2</v>
      </c>
      <c r="E26" s="1107">
        <v>9</v>
      </c>
      <c r="F26" s="1107"/>
      <c r="G26" s="1107">
        <v>3</v>
      </c>
      <c r="H26" s="1107">
        <v>1</v>
      </c>
      <c r="I26" s="1107"/>
      <c r="J26" s="1107"/>
      <c r="K26" s="1107"/>
      <c r="L26" s="1107"/>
      <c r="M26" s="1107">
        <v>1</v>
      </c>
      <c r="N26" s="1107"/>
      <c r="O26" s="1065">
        <v>14</v>
      </c>
      <c r="P26" s="1108">
        <v>6</v>
      </c>
    </row>
    <row r="27" spans="1:16" ht="34.5" customHeight="1" thickBot="1">
      <c r="A27" s="1110"/>
      <c r="B27" s="1040" t="s">
        <v>134</v>
      </c>
      <c r="C27" s="1111">
        <f t="shared" si="3"/>
        <v>31</v>
      </c>
      <c r="D27" s="1112">
        <v>1</v>
      </c>
      <c r="E27" s="1113">
        <v>9</v>
      </c>
      <c r="F27" s="1113">
        <v>1</v>
      </c>
      <c r="G27" s="1113">
        <v>2</v>
      </c>
      <c r="H27" s="1113"/>
      <c r="I27" s="1113">
        <v>1</v>
      </c>
      <c r="J27" s="1113"/>
      <c r="K27" s="1113"/>
      <c r="L27" s="1113"/>
      <c r="M27" s="1113">
        <v>2</v>
      </c>
      <c r="N27" s="1113">
        <v>2</v>
      </c>
      <c r="O27" s="1114">
        <v>7</v>
      </c>
      <c r="P27" s="1115">
        <v>6</v>
      </c>
    </row>
    <row r="28" spans="1:16" ht="34.5" customHeight="1">
      <c r="C28" s="1080"/>
    </row>
  </sheetData>
  <mergeCells count="4">
    <mergeCell ref="A16:A18"/>
    <mergeCell ref="A20:A27"/>
    <mergeCell ref="A1:P1"/>
    <mergeCell ref="A3:B3"/>
  </mergeCells>
  <phoneticPr fontId="7"/>
  <pageMargins left="0.78740157480314965" right="0.78740157480314965" top="0.98425196850393704" bottom="0.98425196850393704" header="0.51181102362204722" footer="0.51181102362204722"/>
  <pageSetup paperSize="9" scale="74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M29"/>
  <sheetViews>
    <sheetView view="pageBreakPreview" zoomScale="82" zoomScaleNormal="100" workbookViewId="0">
      <pane xSplit="3" ySplit="3" topLeftCell="D4" activePane="bottomRight" state="frozen"/>
      <selection activeCell="T35" sqref="T35"/>
      <selection pane="topRight" activeCell="T35" sqref="T35"/>
      <selection pane="bottomLeft" activeCell="T35" sqref="T35"/>
      <selection pane="bottomRight" sqref="A1:XFD1048576"/>
    </sheetView>
  </sheetViews>
  <sheetFormatPr defaultColWidth="9" defaultRowHeight="11"/>
  <cols>
    <col min="1" max="1" width="4.36328125" style="881" customWidth="1"/>
    <col min="2" max="2" width="7.26953125" style="881" customWidth="1"/>
    <col min="3" max="13" width="8.7265625" style="881" customWidth="1"/>
    <col min="14" max="16384" width="9" style="881"/>
  </cols>
  <sheetData>
    <row r="1" spans="1:13" ht="19.5" customHeight="1">
      <c r="A1" s="1054" t="s">
        <v>253</v>
      </c>
      <c r="B1" s="1054"/>
      <c r="C1" s="1054"/>
      <c r="D1" s="1054"/>
      <c r="E1" s="1054"/>
      <c r="F1" s="1054"/>
      <c r="G1" s="1054"/>
      <c r="H1" s="1054"/>
      <c r="I1" s="1054"/>
      <c r="J1" s="1054"/>
      <c r="K1" s="1054"/>
      <c r="L1" s="1054"/>
      <c r="M1" s="1054"/>
    </row>
    <row r="2" spans="1:13" ht="20.149999999999999" customHeight="1" thickBot="1">
      <c r="M2" s="941"/>
    </row>
    <row r="3" spans="1:13" ht="105" customHeight="1" thickBot="1">
      <c r="A3" s="1055"/>
      <c r="B3" s="1056"/>
      <c r="C3" s="1116" t="s">
        <v>82</v>
      </c>
      <c r="D3" s="1117" t="s">
        <v>580</v>
      </c>
      <c r="E3" s="1118" t="s">
        <v>571</v>
      </c>
      <c r="F3" s="1118" t="s">
        <v>572</v>
      </c>
      <c r="G3" s="1118" t="s">
        <v>573</v>
      </c>
      <c r="H3" s="1118" t="s">
        <v>574</v>
      </c>
      <c r="I3" s="1118" t="s">
        <v>575</v>
      </c>
      <c r="J3" s="1118" t="s">
        <v>576</v>
      </c>
      <c r="K3" s="1118" t="s">
        <v>577</v>
      </c>
      <c r="L3" s="1118" t="s">
        <v>578</v>
      </c>
      <c r="M3" s="1119" t="s">
        <v>579</v>
      </c>
    </row>
    <row r="4" spans="1:13" ht="33.75" customHeight="1">
      <c r="A4" s="976" t="s">
        <v>620</v>
      </c>
      <c r="B4" s="977"/>
      <c r="C4" s="1120">
        <f t="shared" ref="C4:C9" si="0">SUM(D4:M4)</f>
        <v>263</v>
      </c>
      <c r="D4" s="1121">
        <v>130</v>
      </c>
      <c r="E4" s="1122">
        <v>15</v>
      </c>
      <c r="F4" s="1122">
        <v>0</v>
      </c>
      <c r="G4" s="1122">
        <v>3</v>
      </c>
      <c r="H4" s="1122">
        <v>2</v>
      </c>
      <c r="I4" s="1122">
        <v>1</v>
      </c>
      <c r="J4" s="1122">
        <v>0</v>
      </c>
      <c r="K4" s="1122">
        <v>2</v>
      </c>
      <c r="L4" s="1122">
        <v>0</v>
      </c>
      <c r="M4" s="1123">
        <v>110</v>
      </c>
    </row>
    <row r="5" spans="1:13" ht="33.75" customHeight="1">
      <c r="A5" s="976" t="s">
        <v>621</v>
      </c>
      <c r="B5" s="977"/>
      <c r="C5" s="1120">
        <f t="shared" si="0"/>
        <v>227</v>
      </c>
      <c r="D5" s="1121">
        <v>98</v>
      </c>
      <c r="E5" s="1122">
        <v>23</v>
      </c>
      <c r="F5" s="1122">
        <v>0</v>
      </c>
      <c r="G5" s="1122">
        <v>6</v>
      </c>
      <c r="H5" s="1122">
        <v>1</v>
      </c>
      <c r="I5" s="1122">
        <v>1</v>
      </c>
      <c r="J5" s="1122">
        <v>1</v>
      </c>
      <c r="K5" s="1122">
        <v>1</v>
      </c>
      <c r="L5" s="1122">
        <v>0</v>
      </c>
      <c r="M5" s="1123">
        <v>96</v>
      </c>
    </row>
    <row r="6" spans="1:13" ht="33.75" customHeight="1">
      <c r="A6" s="976" t="s">
        <v>622</v>
      </c>
      <c r="B6" s="977"/>
      <c r="C6" s="1120">
        <f t="shared" si="0"/>
        <v>226</v>
      </c>
      <c r="D6" s="1121">
        <v>118</v>
      </c>
      <c r="E6" s="1122">
        <v>19</v>
      </c>
      <c r="F6" s="1122">
        <v>0</v>
      </c>
      <c r="G6" s="1122">
        <v>4</v>
      </c>
      <c r="H6" s="1122">
        <v>0</v>
      </c>
      <c r="I6" s="1122">
        <v>1</v>
      </c>
      <c r="J6" s="1122">
        <v>0</v>
      </c>
      <c r="K6" s="1122">
        <v>2</v>
      </c>
      <c r="L6" s="1122">
        <v>0</v>
      </c>
      <c r="M6" s="1123">
        <v>82</v>
      </c>
    </row>
    <row r="7" spans="1:13" ht="33.75" customHeight="1">
      <c r="A7" s="976" t="s">
        <v>623</v>
      </c>
      <c r="B7" s="977"/>
      <c r="C7" s="1120">
        <f t="shared" si="0"/>
        <v>259</v>
      </c>
      <c r="D7" s="1121">
        <v>120</v>
      </c>
      <c r="E7" s="1122">
        <v>28</v>
      </c>
      <c r="F7" s="1122">
        <v>0</v>
      </c>
      <c r="G7" s="1122">
        <v>5</v>
      </c>
      <c r="H7" s="1122">
        <v>3</v>
      </c>
      <c r="I7" s="1122">
        <v>1</v>
      </c>
      <c r="J7" s="1122">
        <v>1</v>
      </c>
      <c r="K7" s="1122">
        <v>0</v>
      </c>
      <c r="L7" s="1122">
        <v>0</v>
      </c>
      <c r="M7" s="1123">
        <v>101</v>
      </c>
    </row>
    <row r="8" spans="1:13" ht="33.75" customHeight="1">
      <c r="A8" s="976" t="s">
        <v>624</v>
      </c>
      <c r="B8" s="977"/>
      <c r="C8" s="1124">
        <f t="shared" si="0"/>
        <v>214</v>
      </c>
      <c r="D8" s="1125">
        <v>116</v>
      </c>
      <c r="E8" s="1122">
        <v>20</v>
      </c>
      <c r="F8" s="1125">
        <v>0</v>
      </c>
      <c r="G8" s="1122">
        <v>0</v>
      </c>
      <c r="H8" s="1122">
        <v>0</v>
      </c>
      <c r="I8" s="1122">
        <v>1</v>
      </c>
      <c r="J8" s="1122">
        <v>1</v>
      </c>
      <c r="K8" s="1122">
        <v>3</v>
      </c>
      <c r="L8" s="1122">
        <v>0</v>
      </c>
      <c r="M8" s="1123">
        <v>73</v>
      </c>
    </row>
    <row r="9" spans="1:13" ht="33.75" customHeight="1">
      <c r="A9" s="976" t="s">
        <v>615</v>
      </c>
      <c r="B9" s="977"/>
      <c r="C9" s="1124">
        <f t="shared" si="0"/>
        <v>231</v>
      </c>
      <c r="D9" s="1125">
        <v>110</v>
      </c>
      <c r="E9" s="1122">
        <v>12</v>
      </c>
      <c r="F9" s="1122">
        <v>0</v>
      </c>
      <c r="G9" s="1122">
        <v>4</v>
      </c>
      <c r="H9" s="1122">
        <v>0</v>
      </c>
      <c r="I9" s="1122">
        <v>1</v>
      </c>
      <c r="J9" s="1122">
        <v>1</v>
      </c>
      <c r="K9" s="1122">
        <v>4</v>
      </c>
      <c r="L9" s="1122">
        <v>0</v>
      </c>
      <c r="M9" s="1123">
        <v>99</v>
      </c>
    </row>
    <row r="10" spans="1:13" ht="33.75" customHeight="1">
      <c r="A10" s="976" t="s">
        <v>616</v>
      </c>
      <c r="B10" s="977"/>
      <c r="C10" s="1124">
        <f>SUM(D10:M10)</f>
        <v>225</v>
      </c>
      <c r="D10" s="1121">
        <v>110</v>
      </c>
      <c r="E10" s="1122">
        <v>19</v>
      </c>
      <c r="F10" s="1125">
        <v>0</v>
      </c>
      <c r="G10" s="1122">
        <v>0</v>
      </c>
      <c r="H10" s="1122">
        <v>0</v>
      </c>
      <c r="I10" s="1122">
        <v>2</v>
      </c>
      <c r="J10" s="1122">
        <v>1</v>
      </c>
      <c r="K10" s="1122">
        <v>1</v>
      </c>
      <c r="L10" s="1122">
        <v>0</v>
      </c>
      <c r="M10" s="1123">
        <v>92</v>
      </c>
    </row>
    <row r="11" spans="1:13" ht="33.75" customHeight="1">
      <c r="A11" s="976" t="s">
        <v>607</v>
      </c>
      <c r="B11" s="977"/>
      <c r="C11" s="1124">
        <f t="shared" ref="C11:C13" si="1">SUM(D11:M11)</f>
        <v>215</v>
      </c>
      <c r="D11" s="1121">
        <v>116</v>
      </c>
      <c r="E11" s="1122">
        <v>15</v>
      </c>
      <c r="F11" s="1125">
        <v>0</v>
      </c>
      <c r="G11" s="1122">
        <v>5</v>
      </c>
      <c r="H11" s="1122">
        <v>1</v>
      </c>
      <c r="I11" s="1122">
        <v>0</v>
      </c>
      <c r="J11" s="1122">
        <v>0</v>
      </c>
      <c r="K11" s="1122">
        <v>5</v>
      </c>
      <c r="L11" s="1122">
        <v>0</v>
      </c>
      <c r="M11" s="1123">
        <v>73</v>
      </c>
    </row>
    <row r="12" spans="1:13" ht="33.75" customHeight="1">
      <c r="A12" s="1126" t="s">
        <v>609</v>
      </c>
      <c r="B12" s="1127"/>
      <c r="C12" s="1128">
        <f t="shared" si="1"/>
        <v>249</v>
      </c>
      <c r="D12" s="1129">
        <v>127</v>
      </c>
      <c r="E12" s="1130">
        <v>21</v>
      </c>
      <c r="F12" s="1131">
        <v>0</v>
      </c>
      <c r="G12" s="1130">
        <v>13</v>
      </c>
      <c r="H12" s="1130">
        <v>0</v>
      </c>
      <c r="I12" s="1130">
        <v>0</v>
      </c>
      <c r="J12" s="1130">
        <v>0</v>
      </c>
      <c r="K12" s="1130">
        <v>1</v>
      </c>
      <c r="L12" s="1130">
        <v>0</v>
      </c>
      <c r="M12" s="1132">
        <v>87</v>
      </c>
    </row>
    <row r="13" spans="1:13" ht="33.75" customHeight="1" thickBot="1">
      <c r="A13" s="1133" t="s">
        <v>626</v>
      </c>
      <c r="B13" s="1134"/>
      <c r="C13" s="1135">
        <f t="shared" si="1"/>
        <v>238</v>
      </c>
      <c r="D13" s="1136">
        <v>126</v>
      </c>
      <c r="E13" s="1137">
        <v>18</v>
      </c>
      <c r="F13" s="1136">
        <v>0</v>
      </c>
      <c r="G13" s="1137">
        <v>2</v>
      </c>
      <c r="H13" s="1137">
        <v>0</v>
      </c>
      <c r="I13" s="1137">
        <v>0</v>
      </c>
      <c r="J13" s="1137">
        <v>2</v>
      </c>
      <c r="K13" s="1137">
        <v>1</v>
      </c>
      <c r="L13" s="1137">
        <v>0</v>
      </c>
      <c r="M13" s="1138">
        <v>89</v>
      </c>
    </row>
    <row r="14" spans="1:13" ht="33.75" customHeight="1" thickTop="1" thickBot="1">
      <c r="A14" s="1139" t="s">
        <v>122</v>
      </c>
      <c r="B14" s="1140"/>
      <c r="C14" s="1141">
        <f>SUM(C4:C13)/10</f>
        <v>234.7</v>
      </c>
      <c r="D14" s="1142">
        <f t="shared" ref="D14:M14" si="2">SUM(D4:D13)/10</f>
        <v>117.1</v>
      </c>
      <c r="E14" s="1143">
        <f t="shared" si="2"/>
        <v>19</v>
      </c>
      <c r="F14" s="1143">
        <f t="shared" si="2"/>
        <v>0</v>
      </c>
      <c r="G14" s="1143">
        <f t="shared" si="2"/>
        <v>4.2</v>
      </c>
      <c r="H14" s="1143">
        <f t="shared" si="2"/>
        <v>0.7</v>
      </c>
      <c r="I14" s="1143">
        <f t="shared" si="2"/>
        <v>0.8</v>
      </c>
      <c r="J14" s="1143">
        <f t="shared" si="2"/>
        <v>0.7</v>
      </c>
      <c r="K14" s="1143">
        <f t="shared" si="2"/>
        <v>2</v>
      </c>
      <c r="L14" s="1143">
        <f t="shared" si="2"/>
        <v>0</v>
      </c>
      <c r="M14" s="1144">
        <f t="shared" si="2"/>
        <v>90.2</v>
      </c>
    </row>
    <row r="15" spans="1:13" ht="33.75" customHeight="1" thickBot="1">
      <c r="A15" s="1006" t="s">
        <v>664</v>
      </c>
      <c r="B15" s="1007"/>
      <c r="C15" s="1145">
        <f>SUM(D15:M15)</f>
        <v>198</v>
      </c>
      <c r="D15" s="1146">
        <f t="shared" ref="D15:M15" si="3">SUM(D16:D27)</f>
        <v>100</v>
      </c>
      <c r="E15" s="1147">
        <f t="shared" si="3"/>
        <v>19</v>
      </c>
      <c r="F15" s="1146">
        <f t="shared" si="3"/>
        <v>0</v>
      </c>
      <c r="G15" s="1147">
        <f t="shared" si="3"/>
        <v>3</v>
      </c>
      <c r="H15" s="1147">
        <f t="shared" si="3"/>
        <v>0</v>
      </c>
      <c r="I15" s="1147">
        <f t="shared" si="3"/>
        <v>0</v>
      </c>
      <c r="J15" s="1147">
        <f t="shared" si="3"/>
        <v>1</v>
      </c>
      <c r="K15" s="1147">
        <f t="shared" si="3"/>
        <v>3</v>
      </c>
      <c r="L15" s="1147">
        <f t="shared" si="3"/>
        <v>0</v>
      </c>
      <c r="M15" s="1148">
        <f t="shared" si="3"/>
        <v>72</v>
      </c>
    </row>
    <row r="16" spans="1:13" ht="33.75" customHeight="1">
      <c r="A16" s="1149" t="s">
        <v>596</v>
      </c>
      <c r="B16" s="1019" t="s">
        <v>123</v>
      </c>
      <c r="C16" s="1150">
        <f>SUM(D16:M16)</f>
        <v>18</v>
      </c>
      <c r="D16" s="1151">
        <v>10</v>
      </c>
      <c r="E16" s="1152"/>
      <c r="F16" s="1152"/>
      <c r="G16" s="1152"/>
      <c r="H16" s="1152"/>
      <c r="I16" s="1152"/>
      <c r="J16" s="1152"/>
      <c r="K16" s="1152"/>
      <c r="L16" s="1152"/>
      <c r="M16" s="1153">
        <v>8</v>
      </c>
    </row>
    <row r="17" spans="1:13" ht="33.75" customHeight="1">
      <c r="A17" s="1105"/>
      <c r="B17" s="1032" t="s">
        <v>124</v>
      </c>
      <c r="C17" s="1124">
        <f>SUM(D17:M17)</f>
        <v>21</v>
      </c>
      <c r="D17" s="1125">
        <v>15</v>
      </c>
      <c r="E17" s="1122"/>
      <c r="F17" s="1122"/>
      <c r="G17" s="1122"/>
      <c r="H17" s="1122"/>
      <c r="I17" s="1122"/>
      <c r="J17" s="1122"/>
      <c r="K17" s="1122">
        <v>1</v>
      </c>
      <c r="L17" s="1122"/>
      <c r="M17" s="1123">
        <v>5</v>
      </c>
    </row>
    <row r="18" spans="1:13" ht="33.5" customHeight="1">
      <c r="A18" s="1105"/>
      <c r="B18" s="1032" t="s">
        <v>125</v>
      </c>
      <c r="C18" s="1124">
        <f t="shared" ref="C18:C27" si="4">SUM(D18:M18)</f>
        <v>18</v>
      </c>
      <c r="D18" s="1125">
        <v>7</v>
      </c>
      <c r="E18" s="1122">
        <v>2</v>
      </c>
      <c r="F18" s="1122"/>
      <c r="G18" s="1122"/>
      <c r="H18" s="1122"/>
      <c r="I18" s="1122"/>
      <c r="J18" s="1122"/>
      <c r="K18" s="1122"/>
      <c r="L18" s="1122"/>
      <c r="M18" s="1123">
        <v>9</v>
      </c>
    </row>
    <row r="19" spans="1:13" ht="33.75" customHeight="1">
      <c r="A19" s="332" t="s">
        <v>665</v>
      </c>
      <c r="B19" s="1032" t="s">
        <v>126</v>
      </c>
      <c r="C19" s="1124">
        <f t="shared" si="4"/>
        <v>13</v>
      </c>
      <c r="D19" s="1125">
        <v>7</v>
      </c>
      <c r="E19" s="1122">
        <v>2</v>
      </c>
      <c r="F19" s="1122"/>
      <c r="G19" s="1122"/>
      <c r="H19" s="1122"/>
      <c r="I19" s="1122"/>
      <c r="J19" s="1122"/>
      <c r="K19" s="1122"/>
      <c r="L19" s="1122"/>
      <c r="M19" s="1123">
        <v>4</v>
      </c>
    </row>
    <row r="20" spans="1:13" ht="33.75" customHeight="1">
      <c r="A20" s="1109" t="s">
        <v>489</v>
      </c>
      <c r="B20" s="1032" t="s">
        <v>127</v>
      </c>
      <c r="C20" s="1124">
        <f t="shared" si="4"/>
        <v>21</v>
      </c>
      <c r="D20" s="1125">
        <v>13</v>
      </c>
      <c r="E20" s="1122">
        <v>2</v>
      </c>
      <c r="F20" s="1122"/>
      <c r="G20" s="1122"/>
      <c r="H20" s="1122"/>
      <c r="I20" s="1122"/>
      <c r="J20" s="1122"/>
      <c r="K20" s="1122"/>
      <c r="L20" s="1122"/>
      <c r="M20" s="1123">
        <v>6</v>
      </c>
    </row>
    <row r="21" spans="1:13" ht="33.75" customHeight="1">
      <c r="A21" s="1109"/>
      <c r="B21" s="1032" t="s">
        <v>128</v>
      </c>
      <c r="C21" s="1124">
        <f t="shared" si="4"/>
        <v>13</v>
      </c>
      <c r="D21" s="1125">
        <v>8</v>
      </c>
      <c r="E21" s="1122"/>
      <c r="F21" s="1122"/>
      <c r="G21" s="1122"/>
      <c r="H21" s="1122"/>
      <c r="I21" s="1122"/>
      <c r="J21" s="1122"/>
      <c r="K21" s="1122"/>
      <c r="L21" s="1122"/>
      <c r="M21" s="1123">
        <v>5</v>
      </c>
    </row>
    <row r="22" spans="1:13" ht="33.75" customHeight="1">
      <c r="A22" s="1109"/>
      <c r="B22" s="1032" t="s">
        <v>129</v>
      </c>
      <c r="C22" s="1124">
        <f t="shared" si="4"/>
        <v>15</v>
      </c>
      <c r="D22" s="1125">
        <v>6</v>
      </c>
      <c r="E22" s="1122">
        <v>1</v>
      </c>
      <c r="F22" s="1122"/>
      <c r="G22" s="1122">
        <v>1</v>
      </c>
      <c r="H22" s="1122"/>
      <c r="I22" s="1122"/>
      <c r="J22" s="1122"/>
      <c r="K22" s="1122"/>
      <c r="L22" s="1122"/>
      <c r="M22" s="1123">
        <v>7</v>
      </c>
    </row>
    <row r="23" spans="1:13" ht="33.75" customHeight="1">
      <c r="A23" s="1109"/>
      <c r="B23" s="1032" t="s">
        <v>130</v>
      </c>
      <c r="C23" s="1124">
        <f t="shared" si="4"/>
        <v>19</v>
      </c>
      <c r="D23" s="1125">
        <v>9</v>
      </c>
      <c r="E23" s="1122">
        <v>4</v>
      </c>
      <c r="F23" s="1122"/>
      <c r="G23" s="1122"/>
      <c r="H23" s="1122"/>
      <c r="I23" s="1122"/>
      <c r="J23" s="1122"/>
      <c r="K23" s="1122"/>
      <c r="L23" s="1122"/>
      <c r="M23" s="1123">
        <v>6</v>
      </c>
    </row>
    <row r="24" spans="1:13" ht="33.75" customHeight="1">
      <c r="A24" s="1109"/>
      <c r="B24" s="1032" t="s">
        <v>131</v>
      </c>
      <c r="C24" s="1124">
        <f t="shared" si="4"/>
        <v>13</v>
      </c>
      <c r="D24" s="1125">
        <v>2</v>
      </c>
      <c r="E24" s="1122">
        <v>3</v>
      </c>
      <c r="F24" s="1122"/>
      <c r="G24" s="1122">
        <v>1</v>
      </c>
      <c r="H24" s="1122"/>
      <c r="I24" s="1122"/>
      <c r="J24" s="1122"/>
      <c r="K24" s="1122"/>
      <c r="L24" s="1122"/>
      <c r="M24" s="1123">
        <v>7</v>
      </c>
    </row>
    <row r="25" spans="1:13" ht="33.75" customHeight="1">
      <c r="A25" s="1109"/>
      <c r="B25" s="1032" t="s">
        <v>132</v>
      </c>
      <c r="C25" s="1124">
        <f t="shared" si="4"/>
        <v>13</v>
      </c>
      <c r="D25" s="1125">
        <v>7</v>
      </c>
      <c r="E25" s="1122">
        <v>1</v>
      </c>
      <c r="F25" s="1122"/>
      <c r="G25" s="1122"/>
      <c r="H25" s="1122"/>
      <c r="I25" s="1122"/>
      <c r="J25" s="1122"/>
      <c r="K25" s="1122">
        <v>1</v>
      </c>
      <c r="L25" s="1122"/>
      <c r="M25" s="1123">
        <v>4</v>
      </c>
    </row>
    <row r="26" spans="1:13" ht="33.75" customHeight="1">
      <c r="A26" s="1109"/>
      <c r="B26" s="1032" t="s">
        <v>133</v>
      </c>
      <c r="C26" s="1124">
        <f t="shared" si="4"/>
        <v>18</v>
      </c>
      <c r="D26" s="1125">
        <v>9</v>
      </c>
      <c r="E26" s="1122">
        <v>1</v>
      </c>
      <c r="F26" s="1122"/>
      <c r="G26" s="1122"/>
      <c r="H26" s="1122"/>
      <c r="I26" s="1122"/>
      <c r="J26" s="1122"/>
      <c r="K26" s="1122">
        <v>1</v>
      </c>
      <c r="L26" s="1122"/>
      <c r="M26" s="1123">
        <v>7</v>
      </c>
    </row>
    <row r="27" spans="1:13" ht="33.75" customHeight="1" thickBot="1">
      <c r="A27" s="1110"/>
      <c r="B27" s="1040" t="s">
        <v>134</v>
      </c>
      <c r="C27" s="1154">
        <f t="shared" si="4"/>
        <v>16</v>
      </c>
      <c r="D27" s="1155">
        <v>7</v>
      </c>
      <c r="E27" s="1156">
        <v>3</v>
      </c>
      <c r="F27" s="1156"/>
      <c r="G27" s="1156">
        <v>1</v>
      </c>
      <c r="H27" s="1156"/>
      <c r="I27" s="1156"/>
      <c r="J27" s="1156">
        <v>1</v>
      </c>
      <c r="K27" s="1156"/>
      <c r="L27" s="1156"/>
      <c r="M27" s="1157">
        <v>4</v>
      </c>
    </row>
    <row r="28" spans="1:13" ht="33.75" customHeight="1">
      <c r="C28" s="1158"/>
      <c r="D28" s="1159" t="s">
        <v>581</v>
      </c>
    </row>
    <row r="29" spans="1:13" ht="20.25" customHeight="1">
      <c r="D29" s="1160" t="s">
        <v>655</v>
      </c>
    </row>
  </sheetData>
  <mergeCells count="6">
    <mergeCell ref="A16:A18"/>
    <mergeCell ref="A20:A27"/>
    <mergeCell ref="A1:M1"/>
    <mergeCell ref="A3:B3"/>
    <mergeCell ref="A14:B14"/>
    <mergeCell ref="A15:B15"/>
  </mergeCells>
  <phoneticPr fontId="7"/>
  <pageMargins left="0.84" right="0.78740157480314965" top="0.81" bottom="0.98425196850393704" header="0.51181102362204722" footer="0.51181102362204722"/>
  <pageSetup paperSize="9" scale="76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Q29"/>
  <sheetViews>
    <sheetView view="pageBreakPreview" zoomScale="60" zoomScaleNormal="85" workbookViewId="0">
      <pane xSplit="2" ySplit="5" topLeftCell="C6" activePane="bottomRight" state="frozen"/>
      <selection activeCell="T35" sqref="T35"/>
      <selection pane="topRight" activeCell="T35" sqref="T35"/>
      <selection pane="bottomLeft" activeCell="T35" sqref="T35"/>
      <selection pane="bottomRight" sqref="A1:XFD1048576"/>
    </sheetView>
  </sheetViews>
  <sheetFormatPr defaultColWidth="9" defaultRowHeight="11"/>
  <cols>
    <col min="1" max="1" width="4.36328125" style="881" customWidth="1"/>
    <col min="2" max="2" width="7.26953125" style="881" customWidth="1"/>
    <col min="3" max="17" width="6.36328125" style="881" customWidth="1"/>
    <col min="18" max="16384" width="9" style="881"/>
  </cols>
  <sheetData>
    <row r="1" spans="1:17" ht="20.149999999999999" customHeight="1">
      <c r="A1" s="1054" t="s">
        <v>252</v>
      </c>
      <c r="B1" s="1054"/>
      <c r="C1" s="1054"/>
      <c r="D1" s="1054"/>
      <c r="E1" s="1054"/>
      <c r="F1" s="1054"/>
      <c r="G1" s="1054"/>
      <c r="H1" s="1054"/>
      <c r="I1" s="1054"/>
      <c r="J1" s="1054"/>
      <c r="K1" s="1054"/>
      <c r="L1" s="1054"/>
      <c r="M1" s="1054"/>
      <c r="N1" s="1054"/>
      <c r="O1" s="1054"/>
      <c r="P1" s="1054"/>
      <c r="Q1" s="1054"/>
    </row>
    <row r="2" spans="1:17" ht="20.149999999999999" customHeight="1" thickBot="1">
      <c r="Q2" s="941"/>
    </row>
    <row r="3" spans="1:17" ht="35.25" customHeight="1">
      <c r="A3" s="942"/>
      <c r="B3" s="943"/>
      <c r="C3" s="1161" t="s">
        <v>188</v>
      </c>
      <c r="D3" s="1162"/>
      <c r="E3" s="1162"/>
      <c r="F3" s="1162"/>
      <c r="G3" s="1162"/>
      <c r="H3" s="1162"/>
      <c r="I3" s="1162"/>
      <c r="J3" s="1163"/>
      <c r="K3" s="1164" t="s">
        <v>189</v>
      </c>
      <c r="L3" s="1162"/>
      <c r="M3" s="1162"/>
      <c r="N3" s="1162"/>
      <c r="O3" s="1162"/>
      <c r="P3" s="1162"/>
      <c r="Q3" s="1163"/>
    </row>
    <row r="4" spans="1:17" ht="35.25" customHeight="1">
      <c r="A4" s="1165"/>
      <c r="B4" s="1166"/>
      <c r="C4" s="1167" t="s">
        <v>82</v>
      </c>
      <c r="D4" s="1168" t="s">
        <v>84</v>
      </c>
      <c r="E4" s="1169"/>
      <c r="F4" s="1169" t="s">
        <v>85</v>
      </c>
      <c r="G4" s="1169" t="s">
        <v>86</v>
      </c>
      <c r="H4" s="1169" t="s">
        <v>87</v>
      </c>
      <c r="I4" s="1169" t="s">
        <v>88</v>
      </c>
      <c r="J4" s="1170" t="s">
        <v>89</v>
      </c>
      <c r="K4" s="1167" t="s">
        <v>82</v>
      </c>
      <c r="L4" s="1171" t="s">
        <v>84</v>
      </c>
      <c r="M4" s="1169" t="s">
        <v>85</v>
      </c>
      <c r="N4" s="1169" t="s">
        <v>86</v>
      </c>
      <c r="O4" s="1169" t="s">
        <v>87</v>
      </c>
      <c r="P4" s="1169" t="s">
        <v>88</v>
      </c>
      <c r="Q4" s="1170" t="s">
        <v>89</v>
      </c>
    </row>
    <row r="5" spans="1:17" ht="35.25" customHeight="1" thickBot="1">
      <c r="A5" s="949"/>
      <c r="B5" s="950"/>
      <c r="C5" s="1172"/>
      <c r="D5" s="1173"/>
      <c r="E5" s="1174" t="s">
        <v>190</v>
      </c>
      <c r="F5" s="1175"/>
      <c r="G5" s="1175"/>
      <c r="H5" s="1175"/>
      <c r="I5" s="1175"/>
      <c r="J5" s="1176"/>
      <c r="K5" s="1172"/>
      <c r="L5" s="1177"/>
      <c r="M5" s="1175"/>
      <c r="N5" s="1175"/>
      <c r="O5" s="1175"/>
      <c r="P5" s="1175"/>
      <c r="Q5" s="1176"/>
    </row>
    <row r="6" spans="1:17" ht="33.75" customHeight="1">
      <c r="A6" s="1178" t="s">
        <v>487</v>
      </c>
      <c r="B6" s="1179"/>
      <c r="C6" s="1180">
        <f t="shared" ref="C6:C15" si="0">SUM(F6:J6)+D6</f>
        <v>25</v>
      </c>
      <c r="D6" s="1181">
        <v>17</v>
      </c>
      <c r="E6" s="1182">
        <v>16</v>
      </c>
      <c r="F6" s="1182">
        <v>0</v>
      </c>
      <c r="G6" s="1182">
        <v>1</v>
      </c>
      <c r="H6" s="1182">
        <v>0</v>
      </c>
      <c r="I6" s="1182">
        <v>0</v>
      </c>
      <c r="J6" s="1183">
        <v>7</v>
      </c>
      <c r="K6" s="1180">
        <f t="shared" ref="K6:K12" si="1">SUM(L6:Q6)</f>
        <v>73</v>
      </c>
      <c r="L6" s="1181">
        <v>63</v>
      </c>
      <c r="M6" s="1182">
        <v>1</v>
      </c>
      <c r="N6" s="1182">
        <v>2</v>
      </c>
      <c r="O6" s="1182">
        <v>0</v>
      </c>
      <c r="P6" s="1182">
        <v>0</v>
      </c>
      <c r="Q6" s="1183">
        <v>7</v>
      </c>
    </row>
    <row r="7" spans="1:17" ht="33.75" customHeight="1">
      <c r="A7" s="1178" t="s">
        <v>503</v>
      </c>
      <c r="B7" s="1179"/>
      <c r="C7" s="1180">
        <f t="shared" si="0"/>
        <v>20</v>
      </c>
      <c r="D7" s="1184">
        <v>13</v>
      </c>
      <c r="E7" s="1182">
        <v>13</v>
      </c>
      <c r="F7" s="1182">
        <v>1</v>
      </c>
      <c r="G7" s="1182">
        <v>2</v>
      </c>
      <c r="H7" s="1182">
        <v>0</v>
      </c>
      <c r="I7" s="1182">
        <v>0</v>
      </c>
      <c r="J7" s="1183">
        <v>4</v>
      </c>
      <c r="K7" s="1180">
        <f t="shared" si="1"/>
        <v>68</v>
      </c>
      <c r="L7" s="1181">
        <v>52</v>
      </c>
      <c r="M7" s="1182">
        <v>1</v>
      </c>
      <c r="N7" s="1182">
        <v>2</v>
      </c>
      <c r="O7" s="1182">
        <v>0</v>
      </c>
      <c r="P7" s="1182">
        <v>0</v>
      </c>
      <c r="Q7" s="1183">
        <v>13</v>
      </c>
    </row>
    <row r="8" spans="1:17" ht="33.75" customHeight="1">
      <c r="A8" s="1178" t="s">
        <v>582</v>
      </c>
      <c r="B8" s="1179"/>
      <c r="C8" s="1185">
        <f t="shared" si="0"/>
        <v>26</v>
      </c>
      <c r="D8" s="1181">
        <v>19</v>
      </c>
      <c r="E8" s="1182">
        <v>18</v>
      </c>
      <c r="F8" s="1182">
        <v>0</v>
      </c>
      <c r="G8" s="1182">
        <v>2</v>
      </c>
      <c r="H8" s="1182">
        <v>0</v>
      </c>
      <c r="I8" s="1182">
        <v>0</v>
      </c>
      <c r="J8" s="1183">
        <v>5</v>
      </c>
      <c r="K8" s="1180">
        <f t="shared" si="1"/>
        <v>51</v>
      </c>
      <c r="L8" s="1181">
        <v>44</v>
      </c>
      <c r="M8" s="1182">
        <v>0</v>
      </c>
      <c r="N8" s="1182">
        <v>1</v>
      </c>
      <c r="O8" s="1182">
        <v>0</v>
      </c>
      <c r="P8" s="1182">
        <v>0</v>
      </c>
      <c r="Q8" s="1183">
        <v>6</v>
      </c>
    </row>
    <row r="9" spans="1:17" ht="33.75" customHeight="1">
      <c r="A9" s="1178" t="s">
        <v>588</v>
      </c>
      <c r="B9" s="1179"/>
      <c r="C9" s="1180">
        <f t="shared" si="0"/>
        <v>28</v>
      </c>
      <c r="D9" s="1181">
        <v>19</v>
      </c>
      <c r="E9" s="1182">
        <v>15</v>
      </c>
      <c r="F9" s="1182">
        <v>0</v>
      </c>
      <c r="G9" s="1182">
        <v>3</v>
      </c>
      <c r="H9" s="1182">
        <v>0</v>
      </c>
      <c r="I9" s="1182">
        <v>0</v>
      </c>
      <c r="J9" s="1183">
        <v>6</v>
      </c>
      <c r="K9" s="1185">
        <f t="shared" si="1"/>
        <v>69</v>
      </c>
      <c r="L9" s="1181">
        <v>57</v>
      </c>
      <c r="M9" s="1182">
        <v>0</v>
      </c>
      <c r="N9" s="1182">
        <v>1</v>
      </c>
      <c r="O9" s="1182">
        <v>1</v>
      </c>
      <c r="P9" s="1182">
        <v>0</v>
      </c>
      <c r="Q9" s="1183">
        <v>10</v>
      </c>
    </row>
    <row r="10" spans="1:17" ht="33.75" customHeight="1">
      <c r="A10" s="1178" t="s">
        <v>591</v>
      </c>
      <c r="B10" s="1179"/>
      <c r="C10" s="1180">
        <f t="shared" si="0"/>
        <v>23</v>
      </c>
      <c r="D10" s="1181">
        <v>17</v>
      </c>
      <c r="E10" s="1182">
        <v>17</v>
      </c>
      <c r="F10" s="1182">
        <v>1</v>
      </c>
      <c r="G10" s="1182">
        <v>1</v>
      </c>
      <c r="H10" s="1182">
        <v>0</v>
      </c>
      <c r="I10" s="1182">
        <v>0</v>
      </c>
      <c r="J10" s="1183">
        <v>4</v>
      </c>
      <c r="K10" s="1185">
        <f t="shared" si="1"/>
        <v>71</v>
      </c>
      <c r="L10" s="1181">
        <v>53</v>
      </c>
      <c r="M10" s="1182">
        <v>2</v>
      </c>
      <c r="N10" s="1182">
        <v>2</v>
      </c>
      <c r="O10" s="1182">
        <v>0</v>
      </c>
      <c r="P10" s="1182">
        <v>0</v>
      </c>
      <c r="Q10" s="1183">
        <v>14</v>
      </c>
    </row>
    <row r="11" spans="1:17" ht="33.75" customHeight="1">
      <c r="A11" s="1178" t="s">
        <v>593</v>
      </c>
      <c r="B11" s="1179"/>
      <c r="C11" s="1180">
        <f t="shared" si="0"/>
        <v>27</v>
      </c>
      <c r="D11" s="1181">
        <v>21</v>
      </c>
      <c r="E11" s="1182">
        <v>21</v>
      </c>
      <c r="F11" s="1182">
        <v>0</v>
      </c>
      <c r="G11" s="1182">
        <v>1</v>
      </c>
      <c r="H11" s="1182">
        <v>0</v>
      </c>
      <c r="I11" s="1182">
        <v>0</v>
      </c>
      <c r="J11" s="1183">
        <v>5</v>
      </c>
      <c r="K11" s="1185">
        <f t="shared" si="1"/>
        <v>66</v>
      </c>
      <c r="L11" s="1181">
        <v>50</v>
      </c>
      <c r="M11" s="1182">
        <v>4</v>
      </c>
      <c r="N11" s="1182">
        <v>4</v>
      </c>
      <c r="O11" s="1182">
        <v>0</v>
      </c>
      <c r="P11" s="1182">
        <v>0</v>
      </c>
      <c r="Q11" s="1183">
        <v>8</v>
      </c>
    </row>
    <row r="12" spans="1:17" ht="33.75" customHeight="1">
      <c r="A12" s="1178" t="s">
        <v>597</v>
      </c>
      <c r="B12" s="1179"/>
      <c r="C12" s="1180">
        <f t="shared" si="0"/>
        <v>22</v>
      </c>
      <c r="D12" s="1181">
        <v>19</v>
      </c>
      <c r="E12" s="1182">
        <v>17</v>
      </c>
      <c r="F12" s="1182">
        <v>0</v>
      </c>
      <c r="G12" s="1182">
        <v>1</v>
      </c>
      <c r="H12" s="1182">
        <v>0</v>
      </c>
      <c r="I12" s="1182">
        <v>0</v>
      </c>
      <c r="J12" s="1183">
        <v>2</v>
      </c>
      <c r="K12" s="1185">
        <f t="shared" si="1"/>
        <v>68</v>
      </c>
      <c r="L12" s="1181">
        <v>51</v>
      </c>
      <c r="M12" s="1182">
        <v>3</v>
      </c>
      <c r="N12" s="1182">
        <v>4</v>
      </c>
      <c r="O12" s="1182">
        <v>0</v>
      </c>
      <c r="P12" s="1182">
        <v>0</v>
      </c>
      <c r="Q12" s="1183">
        <v>10</v>
      </c>
    </row>
    <row r="13" spans="1:17" ht="33.75" customHeight="1">
      <c r="A13" s="1186" t="s">
        <v>607</v>
      </c>
      <c r="B13" s="1187"/>
      <c r="C13" s="1188">
        <f t="shared" si="0"/>
        <v>18</v>
      </c>
      <c r="D13" s="1189">
        <v>14</v>
      </c>
      <c r="E13" s="1190">
        <v>13</v>
      </c>
      <c r="F13" s="1190">
        <v>0</v>
      </c>
      <c r="G13" s="1190">
        <v>1</v>
      </c>
      <c r="H13" s="1190">
        <v>0</v>
      </c>
      <c r="I13" s="1190">
        <v>0</v>
      </c>
      <c r="J13" s="1191">
        <v>3</v>
      </c>
      <c r="K13" s="1192">
        <f>SUM(L13:Q13)</f>
        <v>68</v>
      </c>
      <c r="L13" s="1189">
        <v>50</v>
      </c>
      <c r="M13" s="1190">
        <v>2</v>
      </c>
      <c r="N13" s="1190">
        <v>0</v>
      </c>
      <c r="O13" s="1190">
        <v>1</v>
      </c>
      <c r="P13" s="1190">
        <v>0</v>
      </c>
      <c r="Q13" s="1191">
        <v>15</v>
      </c>
    </row>
    <row r="14" spans="1:17" ht="33.75" customHeight="1">
      <c r="A14" s="1178" t="s">
        <v>609</v>
      </c>
      <c r="B14" s="1179"/>
      <c r="C14" s="1180">
        <f t="shared" si="0"/>
        <v>18</v>
      </c>
      <c r="D14" s="1181">
        <v>14</v>
      </c>
      <c r="E14" s="1182">
        <v>13</v>
      </c>
      <c r="F14" s="1182">
        <v>0</v>
      </c>
      <c r="G14" s="1182">
        <v>2</v>
      </c>
      <c r="H14" s="1182"/>
      <c r="I14" s="1182"/>
      <c r="J14" s="1183">
        <v>2</v>
      </c>
      <c r="K14" s="1185">
        <f t="shared" ref="K14:K15" si="2">SUM(L14:Q14)</f>
        <v>71</v>
      </c>
      <c r="L14" s="1181">
        <v>45</v>
      </c>
      <c r="M14" s="1182">
        <v>4</v>
      </c>
      <c r="N14" s="1182">
        <v>3</v>
      </c>
      <c r="O14" s="1182">
        <v>0</v>
      </c>
      <c r="P14" s="1182">
        <v>0</v>
      </c>
      <c r="Q14" s="1183">
        <v>19</v>
      </c>
    </row>
    <row r="15" spans="1:17" ht="33.75" customHeight="1" thickBot="1">
      <c r="A15" s="1193" t="s">
        <v>626</v>
      </c>
      <c r="B15" s="1194"/>
      <c r="C15" s="1195">
        <f t="shared" si="0"/>
        <v>30</v>
      </c>
      <c r="D15" s="1196">
        <v>24</v>
      </c>
      <c r="E15" s="1197">
        <v>22</v>
      </c>
      <c r="F15" s="1197">
        <v>0</v>
      </c>
      <c r="G15" s="1197">
        <v>2</v>
      </c>
      <c r="H15" s="1197">
        <v>0</v>
      </c>
      <c r="I15" s="1197">
        <v>0</v>
      </c>
      <c r="J15" s="1198">
        <v>4</v>
      </c>
      <c r="K15" s="1195">
        <f t="shared" si="2"/>
        <v>71</v>
      </c>
      <c r="L15" s="1196">
        <v>49</v>
      </c>
      <c r="M15" s="1197">
        <v>5</v>
      </c>
      <c r="N15" s="1197">
        <v>1</v>
      </c>
      <c r="O15" s="1197">
        <v>0</v>
      </c>
      <c r="P15" s="1197">
        <v>0</v>
      </c>
      <c r="Q15" s="1198">
        <v>16</v>
      </c>
    </row>
    <row r="16" spans="1:17" ht="33.75" customHeight="1" thickTop="1" thickBot="1">
      <c r="A16" s="1199" t="s">
        <v>122</v>
      </c>
      <c r="B16" s="1200"/>
      <c r="C16" s="1201">
        <f t="shared" ref="C16:Q16" si="3">SUM(C6:C14)/10</f>
        <v>20.7</v>
      </c>
      <c r="D16" s="1202">
        <f t="shared" si="3"/>
        <v>15.3</v>
      </c>
      <c r="E16" s="1203">
        <f t="shared" si="3"/>
        <v>14.3</v>
      </c>
      <c r="F16" s="1203">
        <f t="shared" si="3"/>
        <v>0.2</v>
      </c>
      <c r="G16" s="1203">
        <f t="shared" si="3"/>
        <v>1.4</v>
      </c>
      <c r="H16" s="1203">
        <f t="shared" si="3"/>
        <v>0</v>
      </c>
      <c r="I16" s="1203">
        <f t="shared" si="3"/>
        <v>0</v>
      </c>
      <c r="J16" s="1204">
        <f t="shared" si="3"/>
        <v>3.8</v>
      </c>
      <c r="K16" s="1205">
        <f t="shared" si="3"/>
        <v>60.5</v>
      </c>
      <c r="L16" s="1206">
        <f t="shared" si="3"/>
        <v>46.5</v>
      </c>
      <c r="M16" s="1207">
        <f t="shared" si="3"/>
        <v>1.7</v>
      </c>
      <c r="N16" s="1207">
        <f t="shared" si="3"/>
        <v>1.9</v>
      </c>
      <c r="O16" s="1207">
        <f t="shared" si="3"/>
        <v>0.2</v>
      </c>
      <c r="P16" s="1207">
        <f t="shared" si="3"/>
        <v>0</v>
      </c>
      <c r="Q16" s="1208">
        <f t="shared" si="3"/>
        <v>10.199999999999999</v>
      </c>
    </row>
    <row r="17" spans="1:17" ht="33.75" customHeight="1" thickTop="1" thickBot="1">
      <c r="A17" s="1209" t="s">
        <v>664</v>
      </c>
      <c r="B17" s="1210"/>
      <c r="C17" s="1195">
        <f t="shared" ref="C17:K17" si="4">(SUM(C18:C29))</f>
        <v>26</v>
      </c>
      <c r="D17" s="1211">
        <f t="shared" si="4"/>
        <v>18</v>
      </c>
      <c r="E17" s="1212">
        <f t="shared" si="4"/>
        <v>16</v>
      </c>
      <c r="F17" s="1212">
        <f t="shared" si="4"/>
        <v>1</v>
      </c>
      <c r="G17" s="1212">
        <f t="shared" si="4"/>
        <v>0</v>
      </c>
      <c r="H17" s="1212">
        <f t="shared" si="4"/>
        <v>0</v>
      </c>
      <c r="I17" s="1212">
        <f t="shared" si="4"/>
        <v>0</v>
      </c>
      <c r="J17" s="1213">
        <f t="shared" si="4"/>
        <v>7</v>
      </c>
      <c r="K17" s="1214">
        <f t="shared" si="4"/>
        <v>47</v>
      </c>
      <c r="L17" s="1215">
        <f t="shared" ref="L17:Q17" si="5">(SUM(L18:L29))</f>
        <v>34</v>
      </c>
      <c r="M17" s="1216">
        <f t="shared" si="5"/>
        <v>1</v>
      </c>
      <c r="N17" s="1216">
        <f t="shared" si="5"/>
        <v>5</v>
      </c>
      <c r="O17" s="1216">
        <f t="shared" si="5"/>
        <v>0</v>
      </c>
      <c r="P17" s="1216">
        <f t="shared" si="5"/>
        <v>0</v>
      </c>
      <c r="Q17" s="1217">
        <f t="shared" si="5"/>
        <v>7</v>
      </c>
    </row>
    <row r="18" spans="1:17" ht="33.75" customHeight="1">
      <c r="A18" s="1218" t="s">
        <v>594</v>
      </c>
      <c r="B18" s="1219" t="s">
        <v>123</v>
      </c>
      <c r="C18" s="1220">
        <f>SUM(F18:J18)+D18</f>
        <v>2</v>
      </c>
      <c r="D18" s="1221">
        <v>2</v>
      </c>
      <c r="E18" s="1222">
        <v>2</v>
      </c>
      <c r="F18" s="1222">
        <v>0</v>
      </c>
      <c r="G18" s="1222">
        <v>0</v>
      </c>
      <c r="H18" s="1222"/>
      <c r="I18" s="1222"/>
      <c r="J18" s="1223">
        <v>0</v>
      </c>
      <c r="K18" s="1224">
        <f t="shared" ref="K18:K29" si="6">SUM(L18:Q18)</f>
        <v>2</v>
      </c>
      <c r="L18" s="1221">
        <v>1</v>
      </c>
      <c r="M18" s="1222">
        <v>1</v>
      </c>
      <c r="N18" s="1222">
        <v>0</v>
      </c>
      <c r="O18" s="1222"/>
      <c r="P18" s="1222"/>
      <c r="Q18" s="1225">
        <v>0</v>
      </c>
    </row>
    <row r="19" spans="1:17" ht="33.75" customHeight="1">
      <c r="A19" s="1226"/>
      <c r="B19" s="1227" t="s">
        <v>124</v>
      </c>
      <c r="C19" s="1180">
        <f t="shared" ref="C19:C29" si="7">SUM(F19:J19)+D19</f>
        <v>3</v>
      </c>
      <c r="D19" s="1221">
        <v>2</v>
      </c>
      <c r="E19" s="1222">
        <v>2</v>
      </c>
      <c r="F19" s="1222">
        <v>0</v>
      </c>
      <c r="G19" s="1222">
        <v>0</v>
      </c>
      <c r="H19" s="1222"/>
      <c r="I19" s="1222"/>
      <c r="J19" s="1223">
        <v>1</v>
      </c>
      <c r="K19" s="1185">
        <f t="shared" si="6"/>
        <v>3</v>
      </c>
      <c r="L19" s="1181">
        <v>3</v>
      </c>
      <c r="M19" s="1182">
        <v>0</v>
      </c>
      <c r="N19" s="1182">
        <v>0</v>
      </c>
      <c r="O19" s="1222"/>
      <c r="P19" s="1222"/>
      <c r="Q19" s="1225">
        <v>0</v>
      </c>
    </row>
    <row r="20" spans="1:17" ht="33.75" customHeight="1">
      <c r="A20" s="1226"/>
      <c r="B20" s="1227" t="s">
        <v>125</v>
      </c>
      <c r="C20" s="1180">
        <f t="shared" si="7"/>
        <v>7</v>
      </c>
      <c r="D20" s="1181">
        <v>5</v>
      </c>
      <c r="E20" s="1182">
        <v>4</v>
      </c>
      <c r="F20" s="1222"/>
      <c r="G20" s="1222">
        <v>0</v>
      </c>
      <c r="H20" s="1222"/>
      <c r="I20" s="1222"/>
      <c r="J20" s="1223">
        <v>2</v>
      </c>
      <c r="K20" s="1185">
        <f t="shared" si="6"/>
        <v>4</v>
      </c>
      <c r="L20" s="1181">
        <v>2</v>
      </c>
      <c r="M20" s="1182"/>
      <c r="N20" s="1182">
        <v>0</v>
      </c>
      <c r="O20" s="1222"/>
      <c r="P20" s="1222"/>
      <c r="Q20" s="1225">
        <v>2</v>
      </c>
    </row>
    <row r="21" spans="1:17" ht="33.75" customHeight="1">
      <c r="A21" s="1228" t="s">
        <v>665</v>
      </c>
      <c r="B21" s="1227" t="s">
        <v>126</v>
      </c>
      <c r="C21" s="1180">
        <f t="shared" si="7"/>
        <v>0</v>
      </c>
      <c r="D21" s="1181">
        <v>0</v>
      </c>
      <c r="E21" s="1182">
        <v>0</v>
      </c>
      <c r="F21" s="1222">
        <v>0</v>
      </c>
      <c r="G21" s="1222">
        <v>0</v>
      </c>
      <c r="H21" s="1222"/>
      <c r="I21" s="1222"/>
      <c r="J21" s="1223">
        <v>0</v>
      </c>
      <c r="K21" s="1185">
        <f t="shared" si="6"/>
        <v>5</v>
      </c>
      <c r="L21" s="1181">
        <v>5</v>
      </c>
      <c r="M21" s="1182">
        <v>0</v>
      </c>
      <c r="N21" s="1182">
        <v>0</v>
      </c>
      <c r="O21" s="1222"/>
      <c r="P21" s="1182"/>
      <c r="Q21" s="1225">
        <v>0</v>
      </c>
    </row>
    <row r="22" spans="1:17" ht="33.75" customHeight="1">
      <c r="A22" s="1229" t="s">
        <v>489</v>
      </c>
      <c r="B22" s="1227" t="s">
        <v>127</v>
      </c>
      <c r="C22" s="1180">
        <f t="shared" si="7"/>
        <v>4</v>
      </c>
      <c r="D22" s="1181">
        <v>3</v>
      </c>
      <c r="E22" s="1182">
        <v>3</v>
      </c>
      <c r="F22" s="1222"/>
      <c r="G22" s="1222">
        <v>0</v>
      </c>
      <c r="H22" s="1222"/>
      <c r="I22" s="1222"/>
      <c r="J22" s="1223">
        <v>1</v>
      </c>
      <c r="K22" s="1185">
        <f t="shared" si="6"/>
        <v>4</v>
      </c>
      <c r="L22" s="1181">
        <v>3</v>
      </c>
      <c r="M22" s="1182"/>
      <c r="N22" s="1182">
        <v>1</v>
      </c>
      <c r="O22" s="1222"/>
      <c r="P22" s="1182"/>
      <c r="Q22" s="1225">
        <v>0</v>
      </c>
    </row>
    <row r="23" spans="1:17" ht="33.75" customHeight="1">
      <c r="A23" s="1229"/>
      <c r="B23" s="1227" t="s">
        <v>128</v>
      </c>
      <c r="C23" s="1180">
        <f t="shared" si="7"/>
        <v>2</v>
      </c>
      <c r="D23" s="1181">
        <v>2</v>
      </c>
      <c r="E23" s="1182">
        <v>2</v>
      </c>
      <c r="F23" s="1222">
        <v>0</v>
      </c>
      <c r="G23" s="1222">
        <v>0</v>
      </c>
      <c r="H23" s="1222"/>
      <c r="I23" s="1222"/>
      <c r="J23" s="1223">
        <v>0</v>
      </c>
      <c r="K23" s="1185">
        <f t="shared" si="6"/>
        <v>5</v>
      </c>
      <c r="L23" s="1181">
        <v>4</v>
      </c>
      <c r="M23" s="1182">
        <v>0</v>
      </c>
      <c r="N23" s="1182">
        <v>1</v>
      </c>
      <c r="O23" s="1222"/>
      <c r="P23" s="1182"/>
      <c r="Q23" s="1225">
        <v>0</v>
      </c>
    </row>
    <row r="24" spans="1:17" ht="33.75" customHeight="1">
      <c r="A24" s="1229"/>
      <c r="B24" s="1227" t="s">
        <v>129</v>
      </c>
      <c r="C24" s="1180">
        <f t="shared" si="7"/>
        <v>1</v>
      </c>
      <c r="D24" s="1181">
        <v>0</v>
      </c>
      <c r="E24" s="1182">
        <v>0</v>
      </c>
      <c r="F24" s="1222">
        <v>0</v>
      </c>
      <c r="G24" s="1222">
        <v>0</v>
      </c>
      <c r="H24" s="1222"/>
      <c r="I24" s="1222"/>
      <c r="J24" s="1223">
        <v>1</v>
      </c>
      <c r="K24" s="1185">
        <f t="shared" si="6"/>
        <v>2</v>
      </c>
      <c r="L24" s="1181">
        <v>1</v>
      </c>
      <c r="M24" s="1182">
        <v>0</v>
      </c>
      <c r="N24" s="1182">
        <v>0</v>
      </c>
      <c r="O24" s="1222"/>
      <c r="P24" s="1182"/>
      <c r="Q24" s="1225">
        <v>1</v>
      </c>
    </row>
    <row r="25" spans="1:17" ht="33.75" customHeight="1">
      <c r="A25" s="1229"/>
      <c r="B25" s="1227" t="s">
        <v>130</v>
      </c>
      <c r="C25" s="1180">
        <f t="shared" si="7"/>
        <v>1</v>
      </c>
      <c r="D25" s="1181">
        <v>0</v>
      </c>
      <c r="E25" s="1182">
        <v>0</v>
      </c>
      <c r="F25" s="1222"/>
      <c r="G25" s="1222">
        <v>0</v>
      </c>
      <c r="H25" s="1222"/>
      <c r="I25" s="1222"/>
      <c r="J25" s="1223">
        <v>1</v>
      </c>
      <c r="K25" s="1185">
        <f t="shared" si="6"/>
        <v>3</v>
      </c>
      <c r="L25" s="1181">
        <v>2</v>
      </c>
      <c r="M25" s="1182"/>
      <c r="N25" s="1182">
        <v>1</v>
      </c>
      <c r="O25" s="1222"/>
      <c r="P25" s="1182"/>
      <c r="Q25" s="1225">
        <v>0</v>
      </c>
    </row>
    <row r="26" spans="1:17" ht="33.75" customHeight="1">
      <c r="A26" s="1229"/>
      <c r="B26" s="1227" t="s">
        <v>131</v>
      </c>
      <c r="C26" s="1180">
        <f t="shared" si="7"/>
        <v>0</v>
      </c>
      <c r="D26" s="1181">
        <v>0</v>
      </c>
      <c r="E26" s="1182">
        <v>0</v>
      </c>
      <c r="F26" s="1222">
        <v>0</v>
      </c>
      <c r="G26" s="1222">
        <v>0</v>
      </c>
      <c r="H26" s="1222"/>
      <c r="I26" s="1222"/>
      <c r="J26" s="1223">
        <v>0</v>
      </c>
      <c r="K26" s="1185">
        <f t="shared" si="6"/>
        <v>6</v>
      </c>
      <c r="L26" s="1181">
        <v>1</v>
      </c>
      <c r="M26" s="1182">
        <v>0</v>
      </c>
      <c r="N26" s="1182">
        <v>2</v>
      </c>
      <c r="O26" s="1222"/>
      <c r="P26" s="1182"/>
      <c r="Q26" s="1225">
        <v>3</v>
      </c>
    </row>
    <row r="27" spans="1:17" ht="33.75" customHeight="1">
      <c r="A27" s="1229"/>
      <c r="B27" s="1227" t="s">
        <v>132</v>
      </c>
      <c r="C27" s="1180">
        <f t="shared" si="7"/>
        <v>1</v>
      </c>
      <c r="D27" s="1181">
        <v>1</v>
      </c>
      <c r="E27" s="1182">
        <v>1</v>
      </c>
      <c r="F27" s="1182">
        <v>0</v>
      </c>
      <c r="G27" s="1182">
        <v>0</v>
      </c>
      <c r="H27" s="1222"/>
      <c r="I27" s="1222"/>
      <c r="J27" s="1230">
        <v>0</v>
      </c>
      <c r="K27" s="1185">
        <f t="shared" si="6"/>
        <v>1</v>
      </c>
      <c r="L27" s="1181">
        <v>0</v>
      </c>
      <c r="M27" s="1182">
        <v>0</v>
      </c>
      <c r="N27" s="1182">
        <v>0</v>
      </c>
      <c r="O27" s="1222"/>
      <c r="P27" s="1182"/>
      <c r="Q27" s="1225">
        <v>1</v>
      </c>
    </row>
    <row r="28" spans="1:17" ht="33.75" customHeight="1">
      <c r="A28" s="1229"/>
      <c r="B28" s="1227" t="s">
        <v>133</v>
      </c>
      <c r="C28" s="1180">
        <f t="shared" si="7"/>
        <v>3</v>
      </c>
      <c r="D28" s="1181">
        <v>2</v>
      </c>
      <c r="E28" s="1182">
        <v>1</v>
      </c>
      <c r="F28" s="1182">
        <v>0</v>
      </c>
      <c r="G28" s="1182">
        <v>0</v>
      </c>
      <c r="H28" s="1222"/>
      <c r="I28" s="1222"/>
      <c r="J28" s="1230">
        <v>1</v>
      </c>
      <c r="K28" s="1185">
        <f t="shared" si="6"/>
        <v>5</v>
      </c>
      <c r="L28" s="1181">
        <v>5</v>
      </c>
      <c r="M28" s="1182">
        <v>0</v>
      </c>
      <c r="N28" s="1182">
        <v>0</v>
      </c>
      <c r="O28" s="1182"/>
      <c r="P28" s="1182"/>
      <c r="Q28" s="1225">
        <v>0</v>
      </c>
    </row>
    <row r="29" spans="1:17" ht="33.75" customHeight="1" thickBot="1">
      <c r="A29" s="1231"/>
      <c r="B29" s="1232" t="s">
        <v>134</v>
      </c>
      <c r="C29" s="1233">
        <f t="shared" si="7"/>
        <v>2</v>
      </c>
      <c r="D29" s="1234">
        <v>1</v>
      </c>
      <c r="E29" s="1235">
        <v>1</v>
      </c>
      <c r="F29" s="1235">
        <v>1</v>
      </c>
      <c r="G29" s="1235">
        <v>0</v>
      </c>
      <c r="H29" s="1235"/>
      <c r="I29" s="1235"/>
      <c r="J29" s="1236">
        <v>0</v>
      </c>
      <c r="K29" s="1237">
        <f t="shared" si="6"/>
        <v>7</v>
      </c>
      <c r="L29" s="1234">
        <v>7</v>
      </c>
      <c r="M29" s="1235">
        <v>0</v>
      </c>
      <c r="N29" s="1235">
        <v>0</v>
      </c>
      <c r="O29" s="1235"/>
      <c r="P29" s="1235"/>
      <c r="Q29" s="1238">
        <v>0</v>
      </c>
    </row>
  </sheetData>
  <mergeCells count="22">
    <mergeCell ref="A1:Q1"/>
    <mergeCell ref="A3:B5"/>
    <mergeCell ref="C3:J3"/>
    <mergeCell ref="K3:Q3"/>
    <mergeCell ref="C4:C5"/>
    <mergeCell ref="D4:E4"/>
    <mergeCell ref="F4:F5"/>
    <mergeCell ref="G4:G5"/>
    <mergeCell ref="H4:H5"/>
    <mergeCell ref="I4:I5"/>
    <mergeCell ref="O4:O5"/>
    <mergeCell ref="P4:P5"/>
    <mergeCell ref="Q4:Q5"/>
    <mergeCell ref="J4:J5"/>
    <mergeCell ref="K4:K5"/>
    <mergeCell ref="L4:L5"/>
    <mergeCell ref="N4:N5"/>
    <mergeCell ref="A18:A20"/>
    <mergeCell ref="A22:A29"/>
    <mergeCell ref="M4:M5"/>
    <mergeCell ref="A16:B16"/>
    <mergeCell ref="A17:B17"/>
  </mergeCells>
  <phoneticPr fontId="7"/>
  <pageMargins left="0.78740157480314965" right="0.78740157480314965" top="0.89" bottom="0.87" header="0.51181102362204722" footer="0.51181102362204722"/>
  <pageSetup paperSize="9" scale="79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BA28"/>
  <sheetViews>
    <sheetView view="pageBreakPreview" zoomScale="85" zoomScaleNormal="85" zoomScaleSheetLayoutView="85" workbookViewId="0">
      <pane ySplit="4" topLeftCell="A5" activePane="bottomLeft" state="frozen"/>
      <selection activeCell="T35" sqref="T35"/>
      <selection pane="bottomLeft" sqref="A1:XFD1048576"/>
    </sheetView>
  </sheetViews>
  <sheetFormatPr defaultColWidth="9" defaultRowHeight="11"/>
  <cols>
    <col min="1" max="1" width="11.6328125" style="881" bestFit="1" customWidth="1"/>
    <col min="2" max="2" width="8" style="881" customWidth="1"/>
    <col min="3" max="3" width="7.08984375" style="881" bestFit="1" customWidth="1"/>
    <col min="4" max="4" width="11.7265625" style="881" customWidth="1"/>
    <col min="5" max="5" width="14.90625" style="881" customWidth="1"/>
    <col min="6" max="6" width="9.90625" style="48" bestFit="1" customWidth="1"/>
    <col min="7" max="7" width="8" style="48" customWidth="1"/>
    <col min="8" max="8" width="4.90625" style="881" bestFit="1" customWidth="1"/>
    <col min="9" max="9" width="6.36328125" style="881" bestFit="1" customWidth="1"/>
    <col min="10" max="10" width="14.08984375" style="881" bestFit="1" customWidth="1"/>
    <col min="11" max="12" width="4.90625" style="881" bestFit="1" customWidth="1"/>
    <col min="13" max="13" width="5.36328125" style="881" customWidth="1"/>
    <col min="14" max="16384" width="9" style="882"/>
  </cols>
  <sheetData>
    <row r="1" spans="1:53" s="877" customFormat="1" ht="38.25" customHeight="1">
      <c r="A1" s="876" t="s">
        <v>752</v>
      </c>
      <c r="B1" s="876"/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</row>
    <row r="2" spans="1:53" s="877" customFormat="1" ht="15" customHeight="1">
      <c r="A2" s="878" t="s">
        <v>500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</row>
    <row r="3" spans="1:53" ht="13.5" customHeight="1" thickBot="1">
      <c r="A3" s="879"/>
      <c r="B3" s="880"/>
      <c r="C3" s="880"/>
      <c r="D3" s="880"/>
      <c r="E3" s="880"/>
      <c r="F3" s="152"/>
      <c r="G3" s="152"/>
      <c r="H3" s="880"/>
      <c r="I3" s="880"/>
      <c r="J3" s="880"/>
      <c r="K3" s="880"/>
      <c r="L3" s="880"/>
    </row>
    <row r="4" spans="1:53" s="881" customFormat="1" ht="39">
      <c r="A4" s="883" t="s">
        <v>618</v>
      </c>
      <c r="B4" s="884" t="s">
        <v>619</v>
      </c>
      <c r="C4" s="885" t="s">
        <v>192</v>
      </c>
      <c r="D4" s="886" t="s">
        <v>193</v>
      </c>
      <c r="E4" s="886" t="s">
        <v>194</v>
      </c>
      <c r="F4" s="360" t="s">
        <v>195</v>
      </c>
      <c r="G4" s="360" t="s">
        <v>428</v>
      </c>
      <c r="H4" s="886" t="s">
        <v>100</v>
      </c>
      <c r="I4" s="885" t="s">
        <v>196</v>
      </c>
      <c r="J4" s="886" t="s">
        <v>197</v>
      </c>
      <c r="K4" s="885" t="s">
        <v>198</v>
      </c>
      <c r="L4" s="884" t="s">
        <v>498</v>
      </c>
      <c r="M4" s="887" t="s">
        <v>499</v>
      </c>
    </row>
    <row r="5" spans="1:53" s="895" customFormat="1" ht="40.5" customHeight="1">
      <c r="A5" s="888" t="s">
        <v>667</v>
      </c>
      <c r="B5" s="889">
        <v>1</v>
      </c>
      <c r="C5" s="890">
        <v>0.75694444444444442</v>
      </c>
      <c r="D5" s="891" t="s">
        <v>668</v>
      </c>
      <c r="E5" s="891" t="s">
        <v>669</v>
      </c>
      <c r="F5" s="892">
        <v>15569</v>
      </c>
      <c r="G5" s="893">
        <v>213</v>
      </c>
      <c r="H5" s="891">
        <v>0</v>
      </c>
      <c r="I5" s="891">
        <v>0</v>
      </c>
      <c r="J5" s="891" t="s">
        <v>670</v>
      </c>
      <c r="K5" s="891">
        <v>7</v>
      </c>
      <c r="L5" s="894">
        <v>16</v>
      </c>
      <c r="M5" s="894">
        <v>21</v>
      </c>
    </row>
    <row r="6" spans="1:53" s="895" customFormat="1" ht="40.5" customHeight="1">
      <c r="A6" s="888" t="s">
        <v>667</v>
      </c>
      <c r="B6" s="889">
        <v>2</v>
      </c>
      <c r="C6" s="890">
        <v>0.88194444444444442</v>
      </c>
      <c r="D6" s="891" t="s">
        <v>671</v>
      </c>
      <c r="E6" s="891" t="s">
        <v>672</v>
      </c>
      <c r="F6" s="892">
        <v>19607</v>
      </c>
      <c r="G6" s="894">
        <v>199</v>
      </c>
      <c r="H6" s="891">
        <v>0</v>
      </c>
      <c r="I6" s="891">
        <v>0</v>
      </c>
      <c r="J6" s="896" t="s">
        <v>673</v>
      </c>
      <c r="K6" s="891">
        <v>1</v>
      </c>
      <c r="L6" s="894">
        <v>0</v>
      </c>
      <c r="M6" s="897"/>
    </row>
    <row r="7" spans="1:53" s="895" customFormat="1" ht="40.5" customHeight="1">
      <c r="A7" s="888" t="s">
        <v>667</v>
      </c>
      <c r="B7" s="889">
        <v>3</v>
      </c>
      <c r="C7" s="890">
        <v>0.30555555555555558</v>
      </c>
      <c r="D7" s="891" t="s">
        <v>674</v>
      </c>
      <c r="E7" s="891" t="s">
        <v>675</v>
      </c>
      <c r="F7" s="892">
        <v>10932</v>
      </c>
      <c r="G7" s="893">
        <v>48</v>
      </c>
      <c r="H7" s="891">
        <v>1</v>
      </c>
      <c r="I7" s="891">
        <v>0</v>
      </c>
      <c r="J7" s="891" t="s">
        <v>673</v>
      </c>
      <c r="K7" s="891">
        <v>1</v>
      </c>
      <c r="L7" s="894">
        <v>3</v>
      </c>
      <c r="M7" s="894">
        <v>3</v>
      </c>
    </row>
    <row r="8" spans="1:53" s="895" customFormat="1" ht="40.5" customHeight="1">
      <c r="A8" s="888" t="s">
        <v>676</v>
      </c>
      <c r="B8" s="889">
        <v>4</v>
      </c>
      <c r="C8" s="890">
        <v>1.0416666666666666E-2</v>
      </c>
      <c r="D8" s="898" t="s">
        <v>452</v>
      </c>
      <c r="E8" s="891" t="s">
        <v>676</v>
      </c>
      <c r="F8" s="892">
        <v>17020</v>
      </c>
      <c r="G8" s="893"/>
      <c r="H8" s="891">
        <v>0</v>
      </c>
      <c r="I8" s="891">
        <v>0</v>
      </c>
      <c r="J8" s="891" t="s">
        <v>677</v>
      </c>
      <c r="K8" s="891">
        <v>0</v>
      </c>
      <c r="L8" s="894">
        <v>0</v>
      </c>
      <c r="M8" s="894"/>
    </row>
    <row r="9" spans="1:53" s="895" customFormat="1" ht="40.5" customHeight="1">
      <c r="A9" s="888" t="s">
        <v>667</v>
      </c>
      <c r="B9" s="899">
        <v>5</v>
      </c>
      <c r="C9" s="890">
        <v>0.60416666666666663</v>
      </c>
      <c r="D9" s="891" t="s">
        <v>678</v>
      </c>
      <c r="E9" s="891" t="s">
        <v>679</v>
      </c>
      <c r="F9" s="892">
        <v>20304</v>
      </c>
      <c r="G9" s="894">
        <v>535</v>
      </c>
      <c r="H9" s="891">
        <v>0</v>
      </c>
      <c r="I9" s="891">
        <v>0</v>
      </c>
      <c r="J9" s="891" t="s">
        <v>680</v>
      </c>
      <c r="K9" s="891">
        <v>7</v>
      </c>
      <c r="L9" s="894">
        <v>4</v>
      </c>
      <c r="M9" s="894">
        <v>6</v>
      </c>
    </row>
    <row r="10" spans="1:53" s="895" customFormat="1" ht="40.5" customHeight="1">
      <c r="A10" s="888" t="s">
        <v>667</v>
      </c>
      <c r="B10" s="900"/>
      <c r="C10" s="890">
        <v>0.71527777777777779</v>
      </c>
      <c r="D10" s="891" t="s">
        <v>674</v>
      </c>
      <c r="E10" s="891" t="s">
        <v>669</v>
      </c>
      <c r="F10" s="892">
        <v>10328</v>
      </c>
      <c r="G10" s="894">
        <v>143</v>
      </c>
      <c r="H10" s="891">
        <v>0</v>
      </c>
      <c r="I10" s="891">
        <v>1</v>
      </c>
      <c r="J10" s="891" t="s">
        <v>680</v>
      </c>
      <c r="K10" s="891">
        <v>6</v>
      </c>
      <c r="L10" s="894">
        <v>5</v>
      </c>
      <c r="M10" s="894">
        <v>12</v>
      </c>
    </row>
    <row r="11" spans="1:53" s="895" customFormat="1" ht="40.5" customHeight="1">
      <c r="A11" s="888" t="s">
        <v>667</v>
      </c>
      <c r="B11" s="899">
        <v>6</v>
      </c>
      <c r="C11" s="890">
        <v>0.70138888888888884</v>
      </c>
      <c r="D11" s="901" t="s">
        <v>674</v>
      </c>
      <c r="E11" s="901" t="s">
        <v>669</v>
      </c>
      <c r="F11" s="892">
        <v>27741</v>
      </c>
      <c r="G11" s="894">
        <v>113</v>
      </c>
      <c r="H11" s="891">
        <v>0</v>
      </c>
      <c r="I11" s="891">
        <v>1</v>
      </c>
      <c r="J11" s="891" t="s">
        <v>670</v>
      </c>
      <c r="K11" s="891">
        <v>5</v>
      </c>
      <c r="L11" s="894">
        <v>4</v>
      </c>
      <c r="M11" s="894">
        <v>10</v>
      </c>
      <c r="N11" s="882"/>
      <c r="O11" s="882"/>
      <c r="P11" s="882"/>
      <c r="Q11" s="882"/>
      <c r="R11" s="882"/>
      <c r="S11" s="882"/>
      <c r="T11" s="882"/>
      <c r="U11" s="882"/>
      <c r="V11" s="882"/>
      <c r="W11" s="882"/>
      <c r="X11" s="882"/>
      <c r="Y11" s="882"/>
      <c r="Z11" s="882"/>
      <c r="AA11" s="882"/>
      <c r="AB11" s="882"/>
      <c r="AC11" s="882"/>
      <c r="AD11" s="882"/>
      <c r="AE11" s="882"/>
      <c r="AF11" s="882"/>
      <c r="AG11" s="882"/>
      <c r="AH11" s="882"/>
      <c r="AI11" s="882"/>
      <c r="AJ11" s="882"/>
      <c r="AK11" s="882"/>
      <c r="AL11" s="882"/>
      <c r="AM11" s="882"/>
      <c r="AN11" s="882"/>
      <c r="AO11" s="882"/>
      <c r="AP11" s="882"/>
      <c r="AQ11" s="882"/>
      <c r="AR11" s="882"/>
      <c r="AS11" s="882"/>
      <c r="AT11" s="882"/>
      <c r="AU11" s="882"/>
      <c r="AV11" s="882"/>
      <c r="AW11" s="882"/>
      <c r="AX11" s="882"/>
      <c r="AY11" s="882"/>
      <c r="AZ11" s="882"/>
      <c r="BA11" s="882"/>
    </row>
    <row r="12" spans="1:53" s="895" customFormat="1" ht="40.5" customHeight="1">
      <c r="A12" s="888" t="s">
        <v>667</v>
      </c>
      <c r="B12" s="900"/>
      <c r="C12" s="890">
        <v>0.2361111111111111</v>
      </c>
      <c r="D12" s="901" t="s">
        <v>681</v>
      </c>
      <c r="E12" s="901" t="s">
        <v>682</v>
      </c>
      <c r="F12" s="892">
        <v>11847</v>
      </c>
      <c r="G12" s="894">
        <v>153</v>
      </c>
      <c r="H12" s="891">
        <v>0</v>
      </c>
      <c r="I12" s="891">
        <v>0</v>
      </c>
      <c r="J12" s="891" t="s">
        <v>680</v>
      </c>
      <c r="K12" s="891">
        <v>2</v>
      </c>
      <c r="L12" s="894">
        <v>1</v>
      </c>
      <c r="M12" s="897">
        <v>2</v>
      </c>
    </row>
    <row r="13" spans="1:53" s="895" customFormat="1" ht="40.5" customHeight="1">
      <c r="A13" s="888" t="s">
        <v>667</v>
      </c>
      <c r="B13" s="899">
        <v>7</v>
      </c>
      <c r="C13" s="890">
        <v>7.2916666666666671E-2</v>
      </c>
      <c r="D13" s="901" t="s">
        <v>674</v>
      </c>
      <c r="E13" s="901" t="s">
        <v>669</v>
      </c>
      <c r="F13" s="892">
        <v>11483</v>
      </c>
      <c r="G13" s="893">
        <v>114</v>
      </c>
      <c r="H13" s="891">
        <v>0</v>
      </c>
      <c r="I13" s="891">
        <v>0</v>
      </c>
      <c r="J13" s="891" t="s">
        <v>680</v>
      </c>
      <c r="K13" s="891">
        <v>5</v>
      </c>
      <c r="L13" s="894">
        <v>4</v>
      </c>
      <c r="M13" s="897">
        <v>13</v>
      </c>
      <c r="N13" s="882"/>
      <c r="O13" s="882"/>
      <c r="P13" s="882"/>
      <c r="Q13" s="882"/>
      <c r="R13" s="882"/>
      <c r="S13" s="882"/>
      <c r="T13" s="882"/>
      <c r="U13" s="882"/>
      <c r="V13" s="882"/>
      <c r="W13" s="882"/>
      <c r="X13" s="882"/>
      <c r="Y13" s="882"/>
      <c r="Z13" s="882"/>
      <c r="AA13" s="882"/>
      <c r="AB13" s="882"/>
      <c r="AC13" s="882"/>
      <c r="AD13" s="882"/>
      <c r="AE13" s="882"/>
      <c r="AF13" s="882"/>
      <c r="AG13" s="882"/>
      <c r="AH13" s="882"/>
      <c r="AI13" s="882"/>
      <c r="AJ13" s="882"/>
      <c r="AK13" s="882"/>
      <c r="AL13" s="882"/>
      <c r="AM13" s="882"/>
      <c r="AN13" s="882"/>
      <c r="AO13" s="882"/>
      <c r="AP13" s="882"/>
      <c r="AQ13" s="882"/>
      <c r="AR13" s="882"/>
      <c r="AS13" s="882"/>
      <c r="AT13" s="882"/>
      <c r="AU13" s="882"/>
      <c r="AV13" s="882"/>
      <c r="AW13" s="882"/>
      <c r="AX13" s="882"/>
      <c r="AY13" s="882"/>
      <c r="AZ13" s="882"/>
      <c r="BA13" s="882"/>
    </row>
    <row r="14" spans="1:53" s="895" customFormat="1" ht="40.5" customHeight="1">
      <c r="A14" s="888" t="s">
        <v>667</v>
      </c>
      <c r="B14" s="900"/>
      <c r="C14" s="890">
        <v>0.84027777777777779</v>
      </c>
      <c r="D14" s="901" t="s">
        <v>681</v>
      </c>
      <c r="E14" s="901" t="s">
        <v>669</v>
      </c>
      <c r="F14" s="892">
        <v>20456</v>
      </c>
      <c r="G14" s="894">
        <v>87</v>
      </c>
      <c r="H14" s="891">
        <v>0</v>
      </c>
      <c r="I14" s="891">
        <v>0</v>
      </c>
      <c r="J14" s="891" t="s">
        <v>683</v>
      </c>
      <c r="K14" s="891">
        <v>1</v>
      </c>
      <c r="L14" s="894">
        <v>1</v>
      </c>
      <c r="M14" s="894">
        <v>1</v>
      </c>
    </row>
    <row r="15" spans="1:53" s="895" customFormat="1" ht="40.5" customHeight="1">
      <c r="A15" s="888" t="s">
        <v>667</v>
      </c>
      <c r="B15" s="899">
        <v>8</v>
      </c>
      <c r="C15" s="890">
        <v>0.83333333333333337</v>
      </c>
      <c r="D15" s="901" t="s">
        <v>681</v>
      </c>
      <c r="E15" s="901" t="s">
        <v>669</v>
      </c>
      <c r="F15" s="892">
        <v>11967</v>
      </c>
      <c r="G15" s="893">
        <v>152</v>
      </c>
      <c r="H15" s="891">
        <v>0</v>
      </c>
      <c r="I15" s="891">
        <v>0</v>
      </c>
      <c r="J15" s="891" t="s">
        <v>684</v>
      </c>
      <c r="K15" s="891">
        <v>3</v>
      </c>
      <c r="L15" s="894">
        <v>0</v>
      </c>
      <c r="M15" s="894">
        <v>0</v>
      </c>
      <c r="N15" s="882"/>
      <c r="O15" s="882"/>
      <c r="P15" s="882"/>
      <c r="Q15" s="882"/>
      <c r="R15" s="882"/>
      <c r="S15" s="882"/>
      <c r="T15" s="882"/>
      <c r="U15" s="882"/>
      <c r="V15" s="882"/>
      <c r="W15" s="882"/>
      <c r="X15" s="882"/>
      <c r="Y15" s="882"/>
      <c r="Z15" s="882"/>
      <c r="AA15" s="882"/>
      <c r="AB15" s="882"/>
      <c r="AC15" s="882"/>
      <c r="AD15" s="882"/>
      <c r="AE15" s="882"/>
      <c r="AF15" s="882"/>
      <c r="AG15" s="882"/>
      <c r="AH15" s="882"/>
      <c r="AI15" s="882"/>
      <c r="AJ15" s="882"/>
      <c r="AK15" s="882"/>
      <c r="AL15" s="882"/>
      <c r="AM15" s="882"/>
      <c r="AN15" s="882"/>
      <c r="AO15" s="882"/>
      <c r="AP15" s="882"/>
      <c r="AQ15" s="882"/>
      <c r="AR15" s="882"/>
      <c r="AS15" s="882"/>
      <c r="AT15" s="882"/>
      <c r="AU15" s="882"/>
      <c r="AV15" s="882"/>
      <c r="AW15" s="882"/>
      <c r="AX15" s="882"/>
      <c r="AY15" s="882"/>
      <c r="AZ15" s="882"/>
      <c r="BA15" s="882"/>
    </row>
    <row r="16" spans="1:53" s="895" customFormat="1" ht="40.5" customHeight="1">
      <c r="A16" s="888" t="s">
        <v>667</v>
      </c>
      <c r="B16" s="902"/>
      <c r="C16" s="890">
        <v>0.84375</v>
      </c>
      <c r="D16" s="901" t="s">
        <v>668</v>
      </c>
      <c r="E16" s="901" t="s">
        <v>685</v>
      </c>
      <c r="F16" s="892">
        <v>31579</v>
      </c>
      <c r="G16" s="894">
        <v>102</v>
      </c>
      <c r="H16" s="891">
        <v>0</v>
      </c>
      <c r="I16" s="891">
        <v>0</v>
      </c>
      <c r="J16" s="891" t="s">
        <v>680</v>
      </c>
      <c r="K16" s="891">
        <v>5</v>
      </c>
      <c r="L16" s="894">
        <v>2</v>
      </c>
      <c r="M16" s="894">
        <v>8</v>
      </c>
      <c r="N16" s="882"/>
      <c r="O16" s="882"/>
      <c r="P16" s="882"/>
      <c r="Q16" s="882"/>
      <c r="R16" s="882"/>
      <c r="S16" s="882"/>
      <c r="T16" s="882"/>
      <c r="U16" s="882"/>
      <c r="V16" s="882"/>
      <c r="W16" s="882"/>
      <c r="X16" s="882"/>
      <c r="Y16" s="882"/>
      <c r="Z16" s="882"/>
      <c r="AA16" s="882"/>
      <c r="AB16" s="882"/>
      <c r="AC16" s="882"/>
      <c r="AD16" s="882"/>
      <c r="AE16" s="882"/>
      <c r="AF16" s="882"/>
      <c r="AG16" s="882"/>
      <c r="AH16" s="882"/>
      <c r="AI16" s="882"/>
      <c r="AJ16" s="882"/>
      <c r="AK16" s="882"/>
      <c r="AL16" s="882"/>
      <c r="AM16" s="882"/>
      <c r="AN16" s="882"/>
      <c r="AO16" s="882"/>
      <c r="AP16" s="882"/>
      <c r="AQ16" s="882"/>
      <c r="AR16" s="882"/>
      <c r="AS16" s="882"/>
      <c r="AT16" s="882"/>
      <c r="AU16" s="882"/>
      <c r="AV16" s="882"/>
      <c r="AW16" s="882"/>
      <c r="AX16" s="882"/>
      <c r="AY16" s="882"/>
      <c r="AZ16" s="882"/>
      <c r="BA16" s="882"/>
    </row>
    <row r="17" spans="1:53" s="895" customFormat="1" ht="40.5" customHeight="1">
      <c r="A17" s="888" t="s">
        <v>667</v>
      </c>
      <c r="B17" s="902"/>
      <c r="C17" s="890">
        <v>0.56597222222222221</v>
      </c>
      <c r="D17" s="901" t="s">
        <v>674</v>
      </c>
      <c r="E17" s="901" t="s">
        <v>686</v>
      </c>
      <c r="F17" s="892">
        <v>11204</v>
      </c>
      <c r="G17" s="894">
        <v>44</v>
      </c>
      <c r="H17" s="891">
        <v>0</v>
      </c>
      <c r="I17" s="891">
        <v>0</v>
      </c>
      <c r="J17" s="891" t="s">
        <v>680</v>
      </c>
      <c r="K17" s="891">
        <v>1</v>
      </c>
      <c r="L17" s="894">
        <v>0</v>
      </c>
      <c r="M17" s="894"/>
    </row>
    <row r="18" spans="1:53" s="895" customFormat="1" ht="40.5" customHeight="1">
      <c r="A18" s="888" t="s">
        <v>667</v>
      </c>
      <c r="B18" s="902"/>
      <c r="C18" s="890">
        <v>0.375</v>
      </c>
      <c r="D18" s="901" t="s">
        <v>687</v>
      </c>
      <c r="E18" s="901" t="s">
        <v>669</v>
      </c>
      <c r="F18" s="892">
        <v>20121</v>
      </c>
      <c r="G18" s="894">
        <v>186</v>
      </c>
      <c r="H18" s="891">
        <v>0</v>
      </c>
      <c r="I18" s="891">
        <v>0</v>
      </c>
      <c r="J18" s="891" t="s">
        <v>680</v>
      </c>
      <c r="K18" s="891">
        <v>2</v>
      </c>
      <c r="L18" s="894">
        <v>1</v>
      </c>
      <c r="M18" s="897">
        <v>2</v>
      </c>
    </row>
    <row r="19" spans="1:53" ht="40.5" customHeight="1">
      <c r="A19" s="888" t="s">
        <v>676</v>
      </c>
      <c r="B19" s="902"/>
      <c r="C19" s="890">
        <v>9.0277777777777776E-2</v>
      </c>
      <c r="D19" s="901" t="s">
        <v>674</v>
      </c>
      <c r="E19" s="901" t="s">
        <v>676</v>
      </c>
      <c r="F19" s="892">
        <v>39963</v>
      </c>
      <c r="G19" s="893"/>
      <c r="H19" s="891">
        <v>0</v>
      </c>
      <c r="I19" s="891">
        <v>0</v>
      </c>
      <c r="J19" s="891" t="s">
        <v>677</v>
      </c>
      <c r="K19" s="891">
        <v>0</v>
      </c>
      <c r="L19" s="894">
        <v>0</v>
      </c>
      <c r="M19" s="894"/>
      <c r="N19" s="895"/>
      <c r="O19" s="895"/>
      <c r="P19" s="895"/>
      <c r="Q19" s="895"/>
      <c r="R19" s="895"/>
      <c r="S19" s="895"/>
      <c r="T19" s="895"/>
      <c r="U19" s="895"/>
      <c r="V19" s="895"/>
      <c r="W19" s="895"/>
      <c r="X19" s="895"/>
      <c r="Y19" s="895"/>
      <c r="Z19" s="895"/>
      <c r="AA19" s="895"/>
      <c r="AB19" s="895"/>
      <c r="AC19" s="895"/>
      <c r="AD19" s="895"/>
      <c r="AE19" s="895"/>
      <c r="AF19" s="895"/>
      <c r="AG19" s="895"/>
      <c r="AH19" s="895"/>
      <c r="AI19" s="895"/>
      <c r="AJ19" s="895"/>
      <c r="AK19" s="895"/>
      <c r="AL19" s="895"/>
      <c r="AM19" s="895"/>
      <c r="AN19" s="895"/>
      <c r="AO19" s="895"/>
      <c r="AP19" s="895"/>
      <c r="AQ19" s="895"/>
      <c r="AR19" s="895"/>
      <c r="AS19" s="895"/>
      <c r="AT19" s="895"/>
      <c r="AU19" s="895"/>
      <c r="AV19" s="895"/>
      <c r="AW19" s="895"/>
      <c r="AX19" s="895"/>
      <c r="AY19" s="895"/>
      <c r="AZ19" s="895"/>
      <c r="BA19" s="895"/>
    </row>
    <row r="20" spans="1:53" ht="40.5" customHeight="1">
      <c r="A20" s="888" t="s">
        <v>667</v>
      </c>
      <c r="B20" s="900"/>
      <c r="C20" s="890">
        <v>0.64583333333333337</v>
      </c>
      <c r="D20" s="901" t="s">
        <v>681</v>
      </c>
      <c r="E20" s="901" t="s">
        <v>669</v>
      </c>
      <c r="F20" s="892">
        <v>10103</v>
      </c>
      <c r="G20" s="894">
        <v>64</v>
      </c>
      <c r="H20" s="891">
        <v>0</v>
      </c>
      <c r="I20" s="891">
        <v>0</v>
      </c>
      <c r="J20" s="891" t="s">
        <v>688</v>
      </c>
      <c r="K20" s="891">
        <v>1</v>
      </c>
      <c r="L20" s="894">
        <v>1</v>
      </c>
      <c r="M20" s="894">
        <v>1</v>
      </c>
    </row>
    <row r="21" spans="1:53" ht="40.5" customHeight="1">
      <c r="A21" s="888" t="s">
        <v>667</v>
      </c>
      <c r="B21" s="889">
        <v>10</v>
      </c>
      <c r="C21" s="890">
        <v>0.5541666666666667</v>
      </c>
      <c r="D21" s="901" t="s">
        <v>674</v>
      </c>
      <c r="E21" s="901" t="s">
        <v>669</v>
      </c>
      <c r="F21" s="892">
        <v>21825</v>
      </c>
      <c r="G21" s="894">
        <v>211</v>
      </c>
      <c r="H21" s="891">
        <v>1</v>
      </c>
      <c r="I21" s="891">
        <v>0</v>
      </c>
      <c r="J21" s="891" t="s">
        <v>680</v>
      </c>
      <c r="K21" s="891">
        <v>2</v>
      </c>
      <c r="L21" s="894">
        <v>2</v>
      </c>
      <c r="M21" s="894">
        <v>3</v>
      </c>
      <c r="N21" s="895"/>
      <c r="O21" s="895"/>
      <c r="P21" s="895"/>
      <c r="Q21" s="895"/>
      <c r="R21" s="895"/>
      <c r="S21" s="895"/>
      <c r="T21" s="895"/>
      <c r="U21" s="895"/>
      <c r="V21" s="895"/>
      <c r="W21" s="895"/>
      <c r="X21" s="895"/>
      <c r="Y21" s="895"/>
      <c r="Z21" s="895"/>
      <c r="AA21" s="895"/>
      <c r="AB21" s="895"/>
      <c r="AC21" s="895"/>
      <c r="AD21" s="895"/>
      <c r="AE21" s="895"/>
      <c r="AF21" s="895"/>
      <c r="AG21" s="895"/>
      <c r="AH21" s="895"/>
      <c r="AI21" s="895"/>
      <c r="AJ21" s="895"/>
      <c r="AK21" s="895"/>
      <c r="AL21" s="895"/>
      <c r="AM21" s="895"/>
      <c r="AN21" s="895"/>
      <c r="AO21" s="895"/>
      <c r="AP21" s="895"/>
      <c r="AQ21" s="895"/>
      <c r="AR21" s="895"/>
      <c r="AS21" s="895"/>
      <c r="AT21" s="895"/>
      <c r="AU21" s="895"/>
      <c r="AV21" s="895"/>
      <c r="AW21" s="895"/>
      <c r="AX21" s="895"/>
      <c r="AY21" s="895"/>
      <c r="AZ21" s="895"/>
      <c r="BA21" s="895"/>
    </row>
    <row r="22" spans="1:53" ht="40.5" customHeight="1">
      <c r="A22" s="888" t="s">
        <v>667</v>
      </c>
      <c r="B22" s="889">
        <v>11</v>
      </c>
      <c r="C22" s="890">
        <v>0.97847222222222219</v>
      </c>
      <c r="D22" s="903" t="s">
        <v>674</v>
      </c>
      <c r="E22" s="901" t="s">
        <v>669</v>
      </c>
      <c r="F22" s="892">
        <v>12829</v>
      </c>
      <c r="G22" s="894">
        <v>47</v>
      </c>
      <c r="H22" s="891">
        <v>0</v>
      </c>
      <c r="I22" s="891">
        <v>1</v>
      </c>
      <c r="J22" s="891" t="s">
        <v>680</v>
      </c>
      <c r="K22" s="891">
        <v>2</v>
      </c>
      <c r="L22" s="894">
        <v>2</v>
      </c>
      <c r="M22" s="894">
        <v>4</v>
      </c>
      <c r="N22" s="895"/>
      <c r="O22" s="895"/>
      <c r="P22" s="895"/>
      <c r="Q22" s="895"/>
      <c r="R22" s="895"/>
      <c r="S22" s="895"/>
      <c r="T22" s="895"/>
      <c r="U22" s="895"/>
      <c r="V22" s="895"/>
      <c r="W22" s="895"/>
      <c r="X22" s="895"/>
      <c r="Y22" s="895"/>
      <c r="Z22" s="895"/>
      <c r="AA22" s="895"/>
      <c r="AB22" s="895"/>
      <c r="AC22" s="895"/>
      <c r="AD22" s="895"/>
      <c r="AE22" s="895"/>
      <c r="AF22" s="895"/>
      <c r="AG22" s="895"/>
      <c r="AH22" s="895"/>
      <c r="AI22" s="895"/>
      <c r="AJ22" s="895"/>
      <c r="AK22" s="895"/>
      <c r="AL22" s="895"/>
      <c r="AM22" s="895"/>
      <c r="AN22" s="895"/>
      <c r="AO22" s="895"/>
      <c r="AP22" s="895"/>
      <c r="AQ22" s="895"/>
      <c r="AR22" s="895"/>
      <c r="AS22" s="895"/>
      <c r="AT22" s="895"/>
      <c r="AU22" s="895"/>
      <c r="AV22" s="895"/>
      <c r="AW22" s="895"/>
      <c r="AX22" s="895"/>
      <c r="AY22" s="895"/>
      <c r="AZ22" s="895"/>
      <c r="BA22" s="895"/>
    </row>
    <row r="23" spans="1:53" ht="40.5" customHeight="1">
      <c r="A23" s="888" t="s">
        <v>667</v>
      </c>
      <c r="B23" s="899">
        <v>12</v>
      </c>
      <c r="C23" s="890">
        <v>0.52083333333333337</v>
      </c>
      <c r="D23" s="901" t="s">
        <v>678</v>
      </c>
      <c r="E23" s="901" t="s">
        <v>669</v>
      </c>
      <c r="F23" s="892">
        <v>26181</v>
      </c>
      <c r="G23" s="894">
        <v>218</v>
      </c>
      <c r="H23" s="891">
        <v>0</v>
      </c>
      <c r="I23" s="891">
        <v>0</v>
      </c>
      <c r="J23" s="891" t="s">
        <v>673</v>
      </c>
      <c r="K23" s="891">
        <v>4</v>
      </c>
      <c r="L23" s="894">
        <v>1</v>
      </c>
      <c r="M23" s="894">
        <v>1</v>
      </c>
      <c r="N23" s="895"/>
      <c r="O23" s="895"/>
      <c r="P23" s="895"/>
      <c r="Q23" s="895"/>
      <c r="R23" s="895"/>
      <c r="S23" s="895"/>
      <c r="T23" s="895"/>
      <c r="U23" s="895"/>
      <c r="V23" s="895"/>
      <c r="W23" s="895"/>
      <c r="X23" s="895"/>
      <c r="Y23" s="895"/>
      <c r="Z23" s="895"/>
      <c r="AA23" s="895"/>
      <c r="AB23" s="895"/>
      <c r="AC23" s="895"/>
      <c r="AD23" s="895"/>
      <c r="AE23" s="895"/>
      <c r="AF23" s="895"/>
      <c r="AG23" s="895"/>
      <c r="AH23" s="895"/>
      <c r="AI23" s="895"/>
      <c r="AJ23" s="895"/>
      <c r="AK23" s="895"/>
      <c r="AL23" s="895"/>
      <c r="AM23" s="895"/>
      <c r="AN23" s="895"/>
      <c r="AO23" s="895"/>
      <c r="AP23" s="895"/>
      <c r="AQ23" s="895"/>
      <c r="AR23" s="895"/>
      <c r="AS23" s="895"/>
      <c r="AT23" s="895"/>
      <c r="AU23" s="895"/>
      <c r="AV23" s="895"/>
      <c r="AW23" s="895"/>
      <c r="AX23" s="895"/>
      <c r="AY23" s="895"/>
      <c r="AZ23" s="895"/>
      <c r="BA23" s="895"/>
    </row>
    <row r="24" spans="1:53" ht="40.5" customHeight="1">
      <c r="A24" s="888" t="s">
        <v>667</v>
      </c>
      <c r="B24" s="900"/>
      <c r="C24" s="890">
        <v>0.40972222222222221</v>
      </c>
      <c r="D24" s="901" t="s">
        <v>681</v>
      </c>
      <c r="E24" s="901" t="s">
        <v>689</v>
      </c>
      <c r="F24" s="892">
        <v>22819</v>
      </c>
      <c r="G24" s="894">
        <v>259</v>
      </c>
      <c r="H24" s="891">
        <v>0</v>
      </c>
      <c r="I24" s="891">
        <v>0</v>
      </c>
      <c r="J24" s="891" t="s">
        <v>680</v>
      </c>
      <c r="K24" s="891">
        <v>8</v>
      </c>
      <c r="L24" s="894">
        <v>5</v>
      </c>
      <c r="M24" s="894">
        <v>9</v>
      </c>
    </row>
    <row r="25" spans="1:53" ht="40.5" customHeight="1">
      <c r="A25" s="888"/>
      <c r="B25" s="891"/>
      <c r="C25" s="890"/>
      <c r="D25" s="901"/>
      <c r="E25" s="901"/>
      <c r="F25" s="892"/>
      <c r="G25" s="894"/>
      <c r="H25" s="891"/>
      <c r="I25" s="891"/>
      <c r="J25" s="891"/>
      <c r="K25" s="891"/>
      <c r="L25" s="894"/>
      <c r="M25" s="894"/>
    </row>
    <row r="26" spans="1:53" ht="40.5" customHeight="1">
      <c r="A26" s="888"/>
      <c r="B26" s="891"/>
      <c r="C26" s="890"/>
      <c r="D26" s="901"/>
      <c r="E26" s="901"/>
      <c r="F26" s="892"/>
      <c r="G26" s="894"/>
      <c r="H26" s="891"/>
      <c r="I26" s="891"/>
      <c r="J26" s="891"/>
      <c r="K26" s="891"/>
      <c r="L26" s="894"/>
      <c r="M26" s="894"/>
    </row>
    <row r="27" spans="1:53" ht="40.5" customHeight="1">
      <c r="A27" s="888"/>
      <c r="B27" s="891"/>
      <c r="C27" s="890"/>
      <c r="D27" s="901"/>
      <c r="E27" s="901"/>
      <c r="F27" s="892"/>
      <c r="G27" s="894"/>
      <c r="H27" s="891"/>
      <c r="I27" s="891"/>
      <c r="J27" s="891"/>
      <c r="K27" s="891"/>
      <c r="L27" s="894"/>
      <c r="M27" s="894"/>
    </row>
    <row r="28" spans="1:53" ht="40.5" customHeight="1">
      <c r="A28" s="888"/>
      <c r="B28" s="891"/>
      <c r="C28" s="891"/>
      <c r="D28" s="901"/>
      <c r="E28" s="901"/>
      <c r="F28" s="892"/>
      <c r="G28" s="894"/>
      <c r="H28" s="891"/>
      <c r="I28" s="891"/>
      <c r="J28" s="891"/>
      <c r="K28" s="891"/>
      <c r="L28" s="894"/>
      <c r="M28" s="894"/>
    </row>
  </sheetData>
  <autoFilter ref="A4:BA28" xr:uid="{0512403A-1B0E-410B-9A86-45A299288B71}"/>
  <sortState xmlns:xlrd2="http://schemas.microsoft.com/office/spreadsheetml/2017/richdata2" ref="A5:M28">
    <sortCondition ref="B5:B28"/>
  </sortState>
  <mergeCells count="2">
    <mergeCell ref="A2:M2"/>
    <mergeCell ref="A1:M1"/>
  </mergeCells>
  <phoneticPr fontId="7"/>
  <printOptions horizontalCentered="1"/>
  <pageMargins left="0.78740157480314965" right="0.75" top="0.98425196850393704" bottom="0.98425196850393704" header="0.51181102362204722" footer="0.51181102362204722"/>
  <pageSetup paperSize="9" scale="78" orientation="portrait" blackAndWhite="1" r:id="rId1"/>
  <headerFooter alignWithMargins="0"/>
  <rowBreaks count="1" manualBreakCount="1">
    <brk id="1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AB36"/>
  <sheetViews>
    <sheetView view="pageBreakPreview" topLeftCell="E1" zoomScale="85" zoomScaleNormal="85" zoomScaleSheetLayoutView="85" workbookViewId="0">
      <pane ySplit="4" topLeftCell="A13" activePane="bottomLeft" state="frozen"/>
      <selection activeCell="T35" sqref="T35"/>
      <selection pane="bottomLeft" activeCell="E1" sqref="A1:XFD1048576"/>
    </sheetView>
  </sheetViews>
  <sheetFormatPr defaultColWidth="9" defaultRowHeight="13"/>
  <cols>
    <col min="1" max="1" width="7" style="908" customWidth="1"/>
    <col min="2" max="2" width="7.6328125" style="909" customWidth="1"/>
    <col min="3" max="3" width="11.6328125" style="880" customWidth="1"/>
    <col min="4" max="4" width="11.7265625" style="880" customWidth="1"/>
    <col min="5" max="5" width="11.26953125" style="880" customWidth="1"/>
    <col min="6" max="6" width="13.08984375" style="880" customWidth="1"/>
    <col min="7" max="7" width="8.36328125" style="880" customWidth="1"/>
    <col min="8" max="8" width="7.08984375" style="880" customWidth="1"/>
    <col min="9" max="9" width="7.36328125" style="880" customWidth="1"/>
    <col min="10" max="10" width="8.36328125" style="880" customWidth="1"/>
    <col min="11" max="11" width="9.08984375" style="880" customWidth="1"/>
    <col min="12" max="12" width="9.26953125" style="880" customWidth="1"/>
    <col min="13" max="13" width="14.7265625" style="880" customWidth="1"/>
    <col min="14" max="14" width="6.7265625" style="880" customWidth="1"/>
    <col min="15" max="15" width="6.26953125" style="880" customWidth="1"/>
    <col min="16" max="16" width="6.7265625" style="880" customWidth="1"/>
    <col min="17" max="17" width="22.26953125" style="880" customWidth="1"/>
    <col min="18" max="18" width="9.90625" style="880" customWidth="1"/>
    <col min="19" max="19" width="9.36328125" style="880" customWidth="1"/>
    <col min="20" max="20" width="18.08984375" style="880" customWidth="1"/>
    <col min="21" max="21" width="14.90625" style="880" customWidth="1"/>
    <col min="22" max="28" width="9" style="880"/>
    <col min="29" max="16384" width="9" style="881"/>
  </cols>
  <sheetData>
    <row r="1" spans="1:28" s="907" customFormat="1" ht="29.25" customHeight="1">
      <c r="A1" s="904" t="s">
        <v>690</v>
      </c>
      <c r="B1" s="904"/>
      <c r="C1" s="904"/>
      <c r="D1" s="904"/>
      <c r="E1" s="904"/>
      <c r="F1" s="904"/>
      <c r="G1" s="904"/>
      <c r="H1" s="904"/>
      <c r="I1" s="904"/>
      <c r="J1" s="904"/>
      <c r="K1" s="904"/>
      <c r="L1" s="904"/>
      <c r="M1" s="905" t="s">
        <v>338</v>
      </c>
      <c r="N1" s="905"/>
      <c r="O1" s="905"/>
      <c r="P1" s="905"/>
      <c r="Q1" s="905"/>
      <c r="R1" s="905"/>
      <c r="S1" s="905"/>
      <c r="T1" s="905"/>
      <c r="U1" s="905"/>
      <c r="V1" s="906"/>
      <c r="W1" s="906"/>
      <c r="X1" s="906"/>
      <c r="Y1" s="906"/>
      <c r="Z1" s="906"/>
      <c r="AA1" s="906"/>
      <c r="AB1" s="906"/>
    </row>
    <row r="2" spans="1:28" ht="32.25" customHeight="1" thickBot="1"/>
    <row r="3" spans="1:28" ht="21.75" customHeight="1">
      <c r="A3" s="910" t="s">
        <v>471</v>
      </c>
      <c r="B3" s="911" t="s">
        <v>199</v>
      </c>
      <c r="C3" s="912" t="s">
        <v>193</v>
      </c>
      <c r="D3" s="913" t="s">
        <v>191</v>
      </c>
      <c r="E3" s="914" t="s">
        <v>200</v>
      </c>
      <c r="F3" s="915"/>
      <c r="G3" s="915"/>
      <c r="H3" s="915"/>
      <c r="I3" s="915"/>
      <c r="J3" s="915"/>
      <c r="K3" s="915"/>
      <c r="L3" s="916"/>
      <c r="M3" s="913" t="s">
        <v>197</v>
      </c>
      <c r="N3" s="917" t="s">
        <v>101</v>
      </c>
      <c r="O3" s="918" t="s">
        <v>201</v>
      </c>
      <c r="P3" s="918" t="s">
        <v>202</v>
      </c>
      <c r="Q3" s="913" t="s">
        <v>203</v>
      </c>
      <c r="R3" s="919" t="s">
        <v>339</v>
      </c>
      <c r="S3" s="920"/>
      <c r="T3" s="913" t="s">
        <v>430</v>
      </c>
      <c r="U3" s="921" t="s">
        <v>204</v>
      </c>
    </row>
    <row r="4" spans="1:28" ht="66.75" customHeight="1">
      <c r="A4" s="922"/>
      <c r="B4" s="923"/>
      <c r="C4" s="924"/>
      <c r="D4" s="925"/>
      <c r="E4" s="926" t="s">
        <v>205</v>
      </c>
      <c r="F4" s="927" t="s">
        <v>340</v>
      </c>
      <c r="G4" s="927" t="s">
        <v>337</v>
      </c>
      <c r="H4" s="927" t="s">
        <v>277</v>
      </c>
      <c r="I4" s="927" t="s">
        <v>206</v>
      </c>
      <c r="J4" s="928" t="s">
        <v>207</v>
      </c>
      <c r="K4" s="928" t="s">
        <v>208</v>
      </c>
      <c r="L4" s="928" t="s">
        <v>209</v>
      </c>
      <c r="M4" s="925"/>
      <c r="N4" s="929"/>
      <c r="O4" s="930"/>
      <c r="P4" s="930"/>
      <c r="Q4" s="925"/>
      <c r="R4" s="927" t="s">
        <v>429</v>
      </c>
      <c r="S4" s="927" t="s">
        <v>276</v>
      </c>
      <c r="T4" s="925"/>
      <c r="U4" s="931"/>
    </row>
    <row r="5" spans="1:28" s="933" customFormat="1" ht="30" customHeight="1">
      <c r="A5" s="891">
        <v>1</v>
      </c>
      <c r="B5" s="890">
        <v>0.30208333333333331</v>
      </c>
      <c r="C5" s="891" t="s">
        <v>636</v>
      </c>
      <c r="D5" s="891" t="s">
        <v>691</v>
      </c>
      <c r="E5" s="891" t="s">
        <v>650</v>
      </c>
      <c r="F5" s="891" t="s">
        <v>632</v>
      </c>
      <c r="G5" s="932" t="s">
        <v>692</v>
      </c>
      <c r="H5" s="932">
        <v>0</v>
      </c>
      <c r="I5" s="891">
        <v>188</v>
      </c>
      <c r="J5" s="891" t="s">
        <v>640</v>
      </c>
      <c r="K5" s="891" t="s">
        <v>693</v>
      </c>
      <c r="L5" s="891">
        <v>188</v>
      </c>
      <c r="M5" s="891" t="s">
        <v>694</v>
      </c>
      <c r="N5" s="891"/>
      <c r="O5" s="891">
        <v>87</v>
      </c>
      <c r="P5" s="891" t="s">
        <v>646</v>
      </c>
      <c r="Q5" s="891" t="s">
        <v>631</v>
      </c>
      <c r="R5" s="891" t="s">
        <v>695</v>
      </c>
      <c r="S5" s="891" t="s">
        <v>696</v>
      </c>
      <c r="T5" s="891" t="s">
        <v>697</v>
      </c>
      <c r="U5" s="891" t="s">
        <v>698</v>
      </c>
      <c r="V5" s="880"/>
      <c r="W5" s="880"/>
      <c r="X5" s="880"/>
      <c r="Y5" s="880"/>
      <c r="Z5" s="880"/>
      <c r="AA5" s="880"/>
      <c r="AB5" s="880"/>
    </row>
    <row r="6" spans="1:28" s="933" customFormat="1" ht="30" customHeight="1">
      <c r="A6" s="891">
        <v>1</v>
      </c>
      <c r="B6" s="890">
        <v>0.93402777777777779</v>
      </c>
      <c r="C6" s="891" t="s">
        <v>699</v>
      </c>
      <c r="D6" s="891" t="s">
        <v>691</v>
      </c>
      <c r="E6" s="891" t="s">
        <v>650</v>
      </c>
      <c r="F6" s="891" t="s">
        <v>632</v>
      </c>
      <c r="G6" s="932" t="s">
        <v>700</v>
      </c>
      <c r="H6" s="932">
        <v>1</v>
      </c>
      <c r="I6" s="891">
        <v>144</v>
      </c>
      <c r="J6" s="891" t="s">
        <v>640</v>
      </c>
      <c r="K6" s="891" t="s">
        <v>693</v>
      </c>
      <c r="L6" s="891">
        <v>144</v>
      </c>
      <c r="M6" s="901" t="s">
        <v>701</v>
      </c>
      <c r="N6" s="891"/>
      <c r="O6" s="891">
        <v>84</v>
      </c>
      <c r="P6" s="891" t="s">
        <v>646</v>
      </c>
      <c r="Q6" s="891" t="s">
        <v>644</v>
      </c>
      <c r="R6" s="891" t="s">
        <v>695</v>
      </c>
      <c r="S6" s="891" t="s">
        <v>696</v>
      </c>
      <c r="T6" s="891" t="s">
        <v>645</v>
      </c>
      <c r="U6" s="891" t="s">
        <v>698</v>
      </c>
      <c r="V6" s="880"/>
      <c r="W6" s="880"/>
      <c r="X6" s="880"/>
      <c r="Y6" s="880"/>
      <c r="Z6" s="880"/>
      <c r="AA6" s="880"/>
      <c r="AB6" s="880"/>
    </row>
    <row r="7" spans="1:28" s="933" customFormat="1" ht="30" customHeight="1">
      <c r="A7" s="891">
        <v>2</v>
      </c>
      <c r="B7" s="890">
        <v>0.27083333333333331</v>
      </c>
      <c r="C7" s="891" t="s">
        <v>633</v>
      </c>
      <c r="D7" s="891" t="s">
        <v>691</v>
      </c>
      <c r="E7" s="891" t="s">
        <v>650</v>
      </c>
      <c r="F7" s="891" t="s">
        <v>632</v>
      </c>
      <c r="G7" s="932" t="s">
        <v>700</v>
      </c>
      <c r="H7" s="932">
        <v>1</v>
      </c>
      <c r="I7" s="891">
        <v>135</v>
      </c>
      <c r="J7" s="891" t="s">
        <v>640</v>
      </c>
      <c r="K7" s="891" t="s">
        <v>693</v>
      </c>
      <c r="L7" s="891">
        <v>135</v>
      </c>
      <c r="M7" s="901" t="s">
        <v>694</v>
      </c>
      <c r="N7" s="891"/>
      <c r="O7" s="891">
        <v>84</v>
      </c>
      <c r="P7" s="891" t="s">
        <v>646</v>
      </c>
      <c r="Q7" s="891" t="s">
        <v>647</v>
      </c>
      <c r="R7" s="891" t="s">
        <v>695</v>
      </c>
      <c r="S7" s="891" t="s">
        <v>702</v>
      </c>
      <c r="T7" s="891" t="s">
        <v>697</v>
      </c>
      <c r="U7" s="891" t="s">
        <v>698</v>
      </c>
      <c r="V7" s="880"/>
      <c r="W7" s="880"/>
      <c r="X7" s="880"/>
      <c r="Y7" s="880"/>
      <c r="Z7" s="880"/>
      <c r="AA7" s="880"/>
      <c r="AB7" s="880"/>
    </row>
    <row r="8" spans="1:28" s="933" customFormat="1" ht="30" customHeight="1">
      <c r="A8" s="891">
        <v>2</v>
      </c>
      <c r="B8" s="890">
        <v>0.4375</v>
      </c>
      <c r="C8" s="891" t="s">
        <v>703</v>
      </c>
      <c r="D8" s="891" t="s">
        <v>644</v>
      </c>
      <c r="E8" s="891"/>
      <c r="F8" s="891"/>
      <c r="G8" s="932"/>
      <c r="H8" s="932"/>
      <c r="I8" s="891"/>
      <c r="J8" s="891" t="s">
        <v>641</v>
      </c>
      <c r="K8" s="891"/>
      <c r="L8" s="891"/>
      <c r="M8" s="891" t="s">
        <v>704</v>
      </c>
      <c r="N8" s="891"/>
      <c r="O8" s="891">
        <v>78</v>
      </c>
      <c r="P8" s="891" t="s">
        <v>705</v>
      </c>
      <c r="Q8" s="891" t="s">
        <v>706</v>
      </c>
      <c r="R8" s="891" t="s">
        <v>695</v>
      </c>
      <c r="S8" s="891" t="s">
        <v>702</v>
      </c>
      <c r="T8" s="891" t="s">
        <v>707</v>
      </c>
      <c r="U8" s="891" t="s">
        <v>698</v>
      </c>
      <c r="V8" s="880"/>
      <c r="W8" s="880"/>
      <c r="X8" s="880"/>
      <c r="Y8" s="880"/>
      <c r="Z8" s="880"/>
      <c r="AA8" s="880"/>
      <c r="AB8" s="880"/>
    </row>
    <row r="9" spans="1:28" s="933" customFormat="1" ht="30" customHeight="1">
      <c r="A9" s="891">
        <v>2</v>
      </c>
      <c r="B9" s="890" t="s">
        <v>708</v>
      </c>
      <c r="C9" s="891" t="s">
        <v>637</v>
      </c>
      <c r="D9" s="891" t="s">
        <v>691</v>
      </c>
      <c r="E9" s="891" t="s">
        <v>650</v>
      </c>
      <c r="F9" s="891" t="s">
        <v>632</v>
      </c>
      <c r="G9" s="934" t="s">
        <v>692</v>
      </c>
      <c r="H9" s="935">
        <v>1</v>
      </c>
      <c r="I9" s="891">
        <v>127</v>
      </c>
      <c r="J9" s="891" t="s">
        <v>640</v>
      </c>
      <c r="K9" s="891" t="s">
        <v>709</v>
      </c>
      <c r="L9" s="891">
        <v>17</v>
      </c>
      <c r="M9" s="891" t="s">
        <v>688</v>
      </c>
      <c r="N9" s="891"/>
      <c r="O9" s="891">
        <v>75</v>
      </c>
      <c r="P9" s="891" t="s">
        <v>646</v>
      </c>
      <c r="Q9" s="891" t="s">
        <v>644</v>
      </c>
      <c r="R9" s="891" t="s">
        <v>710</v>
      </c>
      <c r="S9" s="891" t="s">
        <v>696</v>
      </c>
      <c r="T9" s="891" t="s">
        <v>645</v>
      </c>
      <c r="U9" s="891" t="s">
        <v>698</v>
      </c>
      <c r="V9" s="880"/>
      <c r="W9" s="880"/>
      <c r="X9" s="880"/>
      <c r="Y9" s="880"/>
      <c r="Z9" s="880"/>
      <c r="AA9" s="880"/>
      <c r="AB9" s="880"/>
    </row>
    <row r="10" spans="1:28" s="933" customFormat="1" ht="30" customHeight="1">
      <c r="A10" s="891">
        <v>3</v>
      </c>
      <c r="B10" s="890">
        <v>0.30555555555555558</v>
      </c>
      <c r="C10" s="891" t="s">
        <v>634</v>
      </c>
      <c r="D10" s="891" t="s">
        <v>691</v>
      </c>
      <c r="E10" s="891" t="s">
        <v>711</v>
      </c>
      <c r="F10" s="891" t="s">
        <v>712</v>
      </c>
      <c r="G10" s="932" t="s">
        <v>713</v>
      </c>
      <c r="H10" s="932"/>
      <c r="I10" s="891">
        <v>3267</v>
      </c>
      <c r="J10" s="891" t="s">
        <v>640</v>
      </c>
      <c r="K10" s="891" t="s">
        <v>709</v>
      </c>
      <c r="L10" s="891">
        <v>48</v>
      </c>
      <c r="M10" s="891" t="s">
        <v>714</v>
      </c>
      <c r="N10" s="891"/>
      <c r="O10" s="891">
        <v>78</v>
      </c>
      <c r="P10" s="891" t="s">
        <v>715</v>
      </c>
      <c r="Q10" s="891" t="s">
        <v>647</v>
      </c>
      <c r="R10" s="891" t="s">
        <v>695</v>
      </c>
      <c r="S10" s="891" t="s">
        <v>696</v>
      </c>
      <c r="T10" s="891" t="s">
        <v>716</v>
      </c>
      <c r="U10" s="891" t="s">
        <v>698</v>
      </c>
      <c r="V10" s="880"/>
      <c r="W10" s="880"/>
      <c r="X10" s="880"/>
      <c r="Y10" s="880"/>
      <c r="Z10" s="880"/>
      <c r="AA10" s="880"/>
      <c r="AB10" s="880"/>
    </row>
    <row r="11" spans="1:28" s="933" customFormat="1" ht="30" customHeight="1">
      <c r="A11" s="891">
        <v>3</v>
      </c>
      <c r="B11" s="890">
        <v>0.38541666666666669</v>
      </c>
      <c r="C11" s="891" t="s">
        <v>633</v>
      </c>
      <c r="D11" s="891" t="s">
        <v>691</v>
      </c>
      <c r="E11" s="891" t="s">
        <v>650</v>
      </c>
      <c r="F11" s="891" t="s">
        <v>632</v>
      </c>
      <c r="G11" s="932" t="s">
        <v>692</v>
      </c>
      <c r="H11" s="932">
        <v>1</v>
      </c>
      <c r="I11" s="891">
        <v>102</v>
      </c>
      <c r="J11" s="891" t="s">
        <v>642</v>
      </c>
      <c r="K11" s="891" t="s">
        <v>693</v>
      </c>
      <c r="L11" s="891">
        <v>102</v>
      </c>
      <c r="M11" s="891" t="s">
        <v>631</v>
      </c>
      <c r="N11" s="891"/>
      <c r="O11" s="891">
        <v>81</v>
      </c>
      <c r="P11" s="891" t="s">
        <v>646</v>
      </c>
      <c r="Q11" s="891" t="s">
        <v>706</v>
      </c>
      <c r="R11" s="891" t="s">
        <v>717</v>
      </c>
      <c r="S11" s="891" t="s">
        <v>696</v>
      </c>
      <c r="T11" s="891" t="s">
        <v>697</v>
      </c>
      <c r="U11" s="891" t="s">
        <v>698</v>
      </c>
      <c r="V11" s="880"/>
      <c r="W11" s="880"/>
      <c r="X11" s="880"/>
      <c r="Y11" s="880"/>
      <c r="Z11" s="880"/>
      <c r="AA11" s="880"/>
      <c r="AB11" s="880"/>
    </row>
    <row r="12" spans="1:28" s="933" customFormat="1" ht="30" customHeight="1">
      <c r="A12" s="891">
        <v>3</v>
      </c>
      <c r="B12" s="890">
        <v>0.75</v>
      </c>
      <c r="C12" s="891" t="s">
        <v>718</v>
      </c>
      <c r="D12" s="891" t="s">
        <v>644</v>
      </c>
      <c r="E12" s="891"/>
      <c r="F12" s="891"/>
      <c r="G12" s="932"/>
      <c r="H12" s="932"/>
      <c r="I12" s="891"/>
      <c r="J12" s="891" t="s">
        <v>641</v>
      </c>
      <c r="K12" s="891"/>
      <c r="L12" s="891"/>
      <c r="M12" s="891" t="s">
        <v>704</v>
      </c>
      <c r="N12" s="891"/>
      <c r="O12" s="891">
        <v>86</v>
      </c>
      <c r="P12" s="891" t="s">
        <v>715</v>
      </c>
      <c r="Q12" s="891" t="s">
        <v>706</v>
      </c>
      <c r="R12" s="891" t="s">
        <v>695</v>
      </c>
      <c r="S12" s="891" t="s">
        <v>702</v>
      </c>
      <c r="T12" s="891" t="s">
        <v>707</v>
      </c>
      <c r="U12" s="891" t="s">
        <v>698</v>
      </c>
      <c r="V12" s="880"/>
      <c r="W12" s="880"/>
      <c r="X12" s="880"/>
      <c r="Y12" s="880"/>
      <c r="Z12" s="880"/>
      <c r="AA12" s="880"/>
      <c r="AB12" s="880"/>
    </row>
    <row r="13" spans="1:28" s="933" customFormat="1" ht="30" customHeight="1">
      <c r="A13" s="891">
        <v>3</v>
      </c>
      <c r="B13" s="890">
        <v>0.77083333333333337</v>
      </c>
      <c r="C13" s="891" t="s">
        <v>719</v>
      </c>
      <c r="D13" s="891" t="s">
        <v>691</v>
      </c>
      <c r="E13" s="891" t="s">
        <v>650</v>
      </c>
      <c r="F13" s="891" t="s">
        <v>632</v>
      </c>
      <c r="G13" s="932" t="s">
        <v>700</v>
      </c>
      <c r="H13" s="932">
        <v>2</v>
      </c>
      <c r="I13" s="891">
        <v>136</v>
      </c>
      <c r="J13" s="891" t="s">
        <v>640</v>
      </c>
      <c r="K13" s="891" t="s">
        <v>693</v>
      </c>
      <c r="L13" s="891">
        <v>136</v>
      </c>
      <c r="M13" s="891" t="s">
        <v>720</v>
      </c>
      <c r="N13" s="891">
        <v>0</v>
      </c>
      <c r="O13" s="891">
        <v>74</v>
      </c>
      <c r="P13" s="891" t="s">
        <v>705</v>
      </c>
      <c r="Q13" s="891" t="s">
        <v>706</v>
      </c>
      <c r="R13" s="891" t="s">
        <v>695</v>
      </c>
      <c r="S13" s="891" t="s">
        <v>702</v>
      </c>
      <c r="T13" s="891" t="s">
        <v>645</v>
      </c>
      <c r="U13" s="891" t="s">
        <v>698</v>
      </c>
      <c r="V13" s="880"/>
      <c r="W13" s="880"/>
      <c r="X13" s="880"/>
      <c r="Y13" s="880"/>
      <c r="Z13" s="880"/>
      <c r="AA13" s="880"/>
      <c r="AB13" s="880"/>
    </row>
    <row r="14" spans="1:28" s="933" customFormat="1" ht="30" customHeight="1">
      <c r="A14" s="891">
        <v>3</v>
      </c>
      <c r="B14" s="890">
        <v>0.79166666666666663</v>
      </c>
      <c r="C14" s="891" t="s">
        <v>721</v>
      </c>
      <c r="D14" s="891" t="s">
        <v>691</v>
      </c>
      <c r="E14" s="891" t="s">
        <v>650</v>
      </c>
      <c r="F14" s="891" t="s">
        <v>632</v>
      </c>
      <c r="G14" s="932" t="s">
        <v>692</v>
      </c>
      <c r="H14" s="932">
        <v>1</v>
      </c>
      <c r="I14" s="891">
        <v>54</v>
      </c>
      <c r="J14" s="891" t="s">
        <v>640</v>
      </c>
      <c r="K14" s="891" t="s">
        <v>693</v>
      </c>
      <c r="L14" s="891">
        <v>54</v>
      </c>
      <c r="M14" s="891" t="s">
        <v>631</v>
      </c>
      <c r="N14" s="891"/>
      <c r="O14" s="891">
        <v>72</v>
      </c>
      <c r="P14" s="891" t="s">
        <v>646</v>
      </c>
      <c r="Q14" s="891" t="s">
        <v>706</v>
      </c>
      <c r="R14" s="891" t="s">
        <v>695</v>
      </c>
      <c r="S14" s="891" t="s">
        <v>696</v>
      </c>
      <c r="T14" s="891" t="s">
        <v>697</v>
      </c>
      <c r="U14" s="891" t="s">
        <v>698</v>
      </c>
      <c r="V14" s="880"/>
      <c r="W14" s="880"/>
      <c r="X14" s="880"/>
      <c r="Y14" s="880"/>
      <c r="Z14" s="880"/>
      <c r="AA14" s="880"/>
      <c r="AB14" s="880"/>
    </row>
    <row r="15" spans="1:28" s="933" customFormat="1" ht="30" customHeight="1">
      <c r="A15" s="891">
        <v>3</v>
      </c>
      <c r="B15" s="890">
        <v>0.84027777777777779</v>
      </c>
      <c r="C15" s="891" t="s">
        <v>634</v>
      </c>
      <c r="D15" s="891" t="s">
        <v>691</v>
      </c>
      <c r="E15" s="891" t="s">
        <v>722</v>
      </c>
      <c r="F15" s="891" t="s">
        <v>712</v>
      </c>
      <c r="G15" s="932" t="s">
        <v>723</v>
      </c>
      <c r="H15" s="932">
        <v>2</v>
      </c>
      <c r="I15" s="891">
        <v>1271</v>
      </c>
      <c r="J15" s="891" t="s">
        <v>640</v>
      </c>
      <c r="K15" s="891" t="s">
        <v>643</v>
      </c>
      <c r="L15" s="891"/>
      <c r="M15" s="891" t="s">
        <v>688</v>
      </c>
      <c r="N15" s="891"/>
      <c r="O15" s="891">
        <v>60</v>
      </c>
      <c r="P15" s="891" t="s">
        <v>715</v>
      </c>
      <c r="Q15" s="891" t="s">
        <v>631</v>
      </c>
      <c r="R15" s="891" t="s">
        <v>717</v>
      </c>
      <c r="S15" s="891" t="s">
        <v>696</v>
      </c>
      <c r="T15" s="891" t="s">
        <v>697</v>
      </c>
      <c r="U15" s="891" t="s">
        <v>698</v>
      </c>
      <c r="V15" s="880"/>
      <c r="W15" s="880"/>
      <c r="X15" s="880"/>
      <c r="Y15" s="880"/>
      <c r="Z15" s="880"/>
      <c r="AA15" s="880"/>
      <c r="AB15" s="880"/>
    </row>
    <row r="16" spans="1:28" s="933" customFormat="1" ht="30" customHeight="1">
      <c r="A16" s="891">
        <v>3</v>
      </c>
      <c r="B16" s="890" t="s">
        <v>708</v>
      </c>
      <c r="C16" s="891" t="s">
        <v>637</v>
      </c>
      <c r="D16" s="891" t="s">
        <v>644</v>
      </c>
      <c r="E16" s="891"/>
      <c r="F16" s="891"/>
      <c r="G16" s="932"/>
      <c r="H16" s="932"/>
      <c r="I16" s="891"/>
      <c r="J16" s="891" t="s">
        <v>641</v>
      </c>
      <c r="K16" s="891"/>
      <c r="L16" s="891"/>
      <c r="M16" s="891" t="s">
        <v>724</v>
      </c>
      <c r="N16" s="891"/>
      <c r="O16" s="891">
        <v>80</v>
      </c>
      <c r="P16" s="891" t="s">
        <v>705</v>
      </c>
      <c r="Q16" s="891" t="s">
        <v>648</v>
      </c>
      <c r="R16" s="891" t="s">
        <v>695</v>
      </c>
      <c r="S16" s="891" t="s">
        <v>696</v>
      </c>
      <c r="T16" s="891" t="s">
        <v>649</v>
      </c>
      <c r="U16" s="891" t="s">
        <v>725</v>
      </c>
      <c r="V16" s="880"/>
      <c r="W16" s="880"/>
      <c r="X16" s="880"/>
      <c r="Y16" s="880"/>
      <c r="Z16" s="880"/>
      <c r="AA16" s="880"/>
      <c r="AB16" s="880"/>
    </row>
    <row r="17" spans="1:28" s="933" customFormat="1" ht="30" customHeight="1">
      <c r="A17" s="891">
        <v>5</v>
      </c>
      <c r="B17" s="890">
        <v>0.4375</v>
      </c>
      <c r="C17" s="891" t="s">
        <v>634</v>
      </c>
      <c r="D17" s="891" t="s">
        <v>644</v>
      </c>
      <c r="E17" s="891"/>
      <c r="F17" s="891"/>
      <c r="G17" s="932"/>
      <c r="H17" s="932"/>
      <c r="I17" s="891"/>
      <c r="J17" s="891" t="s">
        <v>631</v>
      </c>
      <c r="K17" s="891"/>
      <c r="L17" s="891"/>
      <c r="M17" s="891" t="s">
        <v>726</v>
      </c>
      <c r="N17" s="891"/>
      <c r="O17" s="891">
        <v>75</v>
      </c>
      <c r="P17" s="891" t="s">
        <v>715</v>
      </c>
      <c r="Q17" s="891" t="s">
        <v>706</v>
      </c>
      <c r="R17" s="891" t="s">
        <v>695</v>
      </c>
      <c r="S17" s="891" t="s">
        <v>696</v>
      </c>
      <c r="T17" s="891" t="s">
        <v>645</v>
      </c>
      <c r="U17" s="891" t="s">
        <v>698</v>
      </c>
      <c r="V17" s="880"/>
      <c r="X17" s="880"/>
      <c r="Y17" s="880"/>
      <c r="Z17" s="880"/>
      <c r="AA17" s="880"/>
      <c r="AB17" s="880"/>
    </row>
    <row r="18" spans="1:28" s="933" customFormat="1" ht="30" customHeight="1">
      <c r="A18" s="891">
        <v>5</v>
      </c>
      <c r="B18" s="890">
        <v>0.64583333333333337</v>
      </c>
      <c r="C18" s="891" t="s">
        <v>633</v>
      </c>
      <c r="D18" s="891" t="s">
        <v>691</v>
      </c>
      <c r="E18" s="891" t="s">
        <v>650</v>
      </c>
      <c r="F18" s="891" t="s">
        <v>632</v>
      </c>
      <c r="G18" s="932" t="s">
        <v>700</v>
      </c>
      <c r="H18" s="932">
        <v>1</v>
      </c>
      <c r="I18" s="891">
        <v>118</v>
      </c>
      <c r="J18" s="891" t="s">
        <v>640</v>
      </c>
      <c r="K18" s="891" t="s">
        <v>693</v>
      </c>
      <c r="L18" s="891">
        <v>118</v>
      </c>
      <c r="M18" s="891" t="s">
        <v>714</v>
      </c>
      <c r="N18" s="891"/>
      <c r="O18" s="891">
        <v>79</v>
      </c>
      <c r="P18" s="891" t="s">
        <v>646</v>
      </c>
      <c r="Q18" s="891" t="s">
        <v>647</v>
      </c>
      <c r="R18" s="891" t="s">
        <v>695</v>
      </c>
      <c r="S18" s="891" t="s">
        <v>702</v>
      </c>
      <c r="T18" s="891" t="s">
        <v>697</v>
      </c>
      <c r="U18" s="891" t="s">
        <v>698</v>
      </c>
      <c r="V18" s="880"/>
      <c r="X18" s="880"/>
      <c r="Y18" s="880"/>
      <c r="Z18" s="880"/>
      <c r="AA18" s="880"/>
      <c r="AB18" s="880"/>
    </row>
    <row r="19" spans="1:28" s="933" customFormat="1" ht="30" customHeight="1">
      <c r="A19" s="891">
        <v>5</v>
      </c>
      <c r="B19" s="890">
        <v>0.64583333333333337</v>
      </c>
      <c r="C19" s="891" t="s">
        <v>633</v>
      </c>
      <c r="D19" s="891" t="s">
        <v>691</v>
      </c>
      <c r="E19" s="891" t="s">
        <v>650</v>
      </c>
      <c r="F19" s="891" t="s">
        <v>632</v>
      </c>
      <c r="G19" s="932" t="s">
        <v>700</v>
      </c>
      <c r="H19" s="932">
        <v>1</v>
      </c>
      <c r="I19" s="891">
        <v>118</v>
      </c>
      <c r="J19" s="891" t="s">
        <v>640</v>
      </c>
      <c r="K19" s="891" t="s">
        <v>693</v>
      </c>
      <c r="L19" s="891">
        <v>118</v>
      </c>
      <c r="M19" s="891" t="s">
        <v>714</v>
      </c>
      <c r="N19" s="891"/>
      <c r="O19" s="891">
        <v>75</v>
      </c>
      <c r="P19" s="891" t="s">
        <v>705</v>
      </c>
      <c r="Q19" s="891" t="s">
        <v>647</v>
      </c>
      <c r="R19" s="891" t="s">
        <v>695</v>
      </c>
      <c r="S19" s="891" t="s">
        <v>702</v>
      </c>
      <c r="T19" s="891" t="s">
        <v>697</v>
      </c>
      <c r="U19" s="891" t="s">
        <v>698</v>
      </c>
      <c r="V19" s="880"/>
      <c r="X19" s="880"/>
      <c r="Y19" s="880"/>
      <c r="Z19" s="880"/>
      <c r="AA19" s="880"/>
      <c r="AB19" s="880"/>
    </row>
    <row r="20" spans="1:28" s="933" customFormat="1" ht="30" customHeight="1">
      <c r="A20" s="891">
        <v>5</v>
      </c>
      <c r="B20" s="890">
        <v>0.73611111111111116</v>
      </c>
      <c r="C20" s="891" t="s">
        <v>721</v>
      </c>
      <c r="D20" s="891" t="s">
        <v>691</v>
      </c>
      <c r="E20" s="891" t="s">
        <v>650</v>
      </c>
      <c r="F20" s="891" t="s">
        <v>632</v>
      </c>
      <c r="G20" s="932" t="s">
        <v>692</v>
      </c>
      <c r="H20" s="932">
        <v>1</v>
      </c>
      <c r="I20" s="891">
        <v>29</v>
      </c>
      <c r="J20" s="891" t="s">
        <v>640</v>
      </c>
      <c r="K20" s="891" t="s">
        <v>693</v>
      </c>
      <c r="L20" s="891">
        <v>29</v>
      </c>
      <c r="M20" s="891" t="s">
        <v>688</v>
      </c>
      <c r="N20" s="891"/>
      <c r="O20" s="891">
        <v>69</v>
      </c>
      <c r="P20" s="891" t="s">
        <v>646</v>
      </c>
      <c r="Q20" s="891" t="s">
        <v>631</v>
      </c>
      <c r="R20" s="891" t="s">
        <v>717</v>
      </c>
      <c r="S20" s="891" t="s">
        <v>696</v>
      </c>
      <c r="T20" s="891" t="s">
        <v>697</v>
      </c>
      <c r="U20" s="891" t="s">
        <v>698</v>
      </c>
      <c r="V20" s="880"/>
      <c r="W20" s="936"/>
      <c r="X20" s="880"/>
      <c r="Y20" s="880"/>
      <c r="Z20" s="880"/>
      <c r="AA20" s="880"/>
      <c r="AB20" s="880"/>
    </row>
    <row r="21" spans="1:28" s="933" customFormat="1" ht="30" customHeight="1">
      <c r="A21" s="891">
        <v>6</v>
      </c>
      <c r="B21" s="890">
        <v>0.45833333333333331</v>
      </c>
      <c r="C21" s="891" t="s">
        <v>721</v>
      </c>
      <c r="D21" s="891" t="s">
        <v>691</v>
      </c>
      <c r="E21" s="891" t="s">
        <v>650</v>
      </c>
      <c r="F21" s="891" t="s">
        <v>632</v>
      </c>
      <c r="G21" s="932" t="s">
        <v>692</v>
      </c>
      <c r="H21" s="932">
        <v>1</v>
      </c>
      <c r="I21" s="891">
        <v>75</v>
      </c>
      <c r="J21" s="891" t="s">
        <v>642</v>
      </c>
      <c r="K21" s="891" t="s">
        <v>693</v>
      </c>
      <c r="L21" s="891">
        <v>75</v>
      </c>
      <c r="M21" s="891" t="s">
        <v>631</v>
      </c>
      <c r="N21" s="891"/>
      <c r="O21" s="891">
        <v>88</v>
      </c>
      <c r="P21" s="891" t="s">
        <v>646</v>
      </c>
      <c r="Q21" s="891" t="s">
        <v>631</v>
      </c>
      <c r="R21" s="891" t="s">
        <v>695</v>
      </c>
      <c r="S21" s="891" t="s">
        <v>696</v>
      </c>
      <c r="T21" s="891" t="s">
        <v>697</v>
      </c>
      <c r="U21" s="891" t="s">
        <v>698</v>
      </c>
      <c r="V21" s="880"/>
      <c r="X21" s="880"/>
      <c r="Y21" s="880"/>
      <c r="Z21" s="880"/>
      <c r="AA21" s="880"/>
      <c r="AB21" s="880"/>
    </row>
    <row r="22" spans="1:28" s="933" customFormat="1" ht="30" customHeight="1">
      <c r="A22" s="891">
        <v>6</v>
      </c>
      <c r="B22" s="890">
        <v>0.64583333333333337</v>
      </c>
      <c r="C22" s="891" t="s">
        <v>636</v>
      </c>
      <c r="D22" s="891" t="s">
        <v>691</v>
      </c>
      <c r="E22" s="891" t="s">
        <v>650</v>
      </c>
      <c r="F22" s="891" t="s">
        <v>632</v>
      </c>
      <c r="G22" s="932" t="s">
        <v>692</v>
      </c>
      <c r="H22" s="932">
        <v>0</v>
      </c>
      <c r="I22" s="891">
        <v>138</v>
      </c>
      <c r="J22" s="891" t="s">
        <v>640</v>
      </c>
      <c r="K22" s="891" t="s">
        <v>693</v>
      </c>
      <c r="L22" s="891">
        <v>138</v>
      </c>
      <c r="M22" s="891" t="s">
        <v>631</v>
      </c>
      <c r="N22" s="891"/>
      <c r="O22" s="891">
        <v>77</v>
      </c>
      <c r="P22" s="891" t="s">
        <v>705</v>
      </c>
      <c r="Q22" s="891" t="s">
        <v>631</v>
      </c>
      <c r="R22" s="891" t="s">
        <v>717</v>
      </c>
      <c r="S22" s="891" t="s">
        <v>696</v>
      </c>
      <c r="T22" s="891" t="s">
        <v>645</v>
      </c>
      <c r="U22" s="891" t="s">
        <v>698</v>
      </c>
      <c r="V22" s="880"/>
      <c r="X22" s="880"/>
      <c r="Y22" s="880"/>
      <c r="Z22" s="880"/>
      <c r="AA22" s="880"/>
      <c r="AB22" s="880"/>
    </row>
    <row r="23" spans="1:28" s="933" customFormat="1" ht="30" customHeight="1">
      <c r="A23" s="891">
        <v>7</v>
      </c>
      <c r="B23" s="890">
        <v>0.44444444444444442</v>
      </c>
      <c r="C23" s="891" t="s">
        <v>638</v>
      </c>
      <c r="D23" s="891" t="s">
        <v>644</v>
      </c>
      <c r="E23" s="891"/>
      <c r="F23" s="891"/>
      <c r="G23" s="932"/>
      <c r="H23" s="932"/>
      <c r="I23" s="891"/>
      <c r="J23" s="891" t="s">
        <v>641</v>
      </c>
      <c r="K23" s="891"/>
      <c r="L23" s="891"/>
      <c r="M23" s="891" t="s">
        <v>704</v>
      </c>
      <c r="N23" s="891">
        <v>1</v>
      </c>
      <c r="O23" s="891">
        <v>87</v>
      </c>
      <c r="P23" s="891" t="s">
        <v>715</v>
      </c>
      <c r="Q23" s="891" t="s">
        <v>706</v>
      </c>
      <c r="R23" s="891" t="s">
        <v>695</v>
      </c>
      <c r="S23" s="891" t="s">
        <v>702</v>
      </c>
      <c r="T23" s="891" t="s">
        <v>707</v>
      </c>
      <c r="U23" s="891" t="s">
        <v>698</v>
      </c>
      <c r="V23" s="880"/>
      <c r="W23" s="880"/>
      <c r="X23" s="880"/>
      <c r="Y23" s="880"/>
      <c r="Z23" s="880"/>
      <c r="AA23" s="880"/>
      <c r="AB23" s="880"/>
    </row>
    <row r="24" spans="1:28" s="933" customFormat="1" ht="30" customHeight="1">
      <c r="A24" s="891">
        <v>8</v>
      </c>
      <c r="B24" s="890">
        <v>0.45833333333333331</v>
      </c>
      <c r="C24" s="891" t="s">
        <v>635</v>
      </c>
      <c r="D24" s="891" t="s">
        <v>644</v>
      </c>
      <c r="E24" s="891"/>
      <c r="F24" s="891"/>
      <c r="G24" s="932"/>
      <c r="H24" s="932"/>
      <c r="I24" s="891"/>
      <c r="J24" s="891" t="s">
        <v>641</v>
      </c>
      <c r="K24" s="891"/>
      <c r="L24" s="891"/>
      <c r="M24" s="891" t="s">
        <v>727</v>
      </c>
      <c r="N24" s="891"/>
      <c r="O24" s="891">
        <v>88</v>
      </c>
      <c r="P24" s="891" t="s">
        <v>715</v>
      </c>
      <c r="Q24" s="891" t="s">
        <v>631</v>
      </c>
      <c r="R24" s="891" t="s">
        <v>695</v>
      </c>
      <c r="S24" s="891" t="s">
        <v>702</v>
      </c>
      <c r="T24" s="891" t="s">
        <v>645</v>
      </c>
      <c r="U24" s="891" t="s">
        <v>698</v>
      </c>
      <c r="V24" s="880"/>
      <c r="W24" s="880"/>
      <c r="X24" s="880"/>
      <c r="Y24" s="880"/>
      <c r="Z24" s="880"/>
      <c r="AA24" s="880"/>
      <c r="AB24" s="880"/>
    </row>
    <row r="25" spans="1:28" s="933" customFormat="1" ht="30" customHeight="1">
      <c r="A25" s="891">
        <v>10</v>
      </c>
      <c r="B25" s="890">
        <v>0.5541666666666667</v>
      </c>
      <c r="C25" s="891" t="s">
        <v>634</v>
      </c>
      <c r="D25" s="891" t="s">
        <v>691</v>
      </c>
      <c r="E25" s="891" t="s">
        <v>650</v>
      </c>
      <c r="F25" s="891" t="s">
        <v>632</v>
      </c>
      <c r="G25" s="932" t="s">
        <v>700</v>
      </c>
      <c r="H25" s="932">
        <v>1</v>
      </c>
      <c r="I25" s="891">
        <v>211</v>
      </c>
      <c r="J25" s="891" t="s">
        <v>640</v>
      </c>
      <c r="K25" s="891" t="s">
        <v>693</v>
      </c>
      <c r="L25" s="891">
        <v>211</v>
      </c>
      <c r="M25" s="891" t="s">
        <v>631</v>
      </c>
      <c r="N25" s="891"/>
      <c r="O25" s="891">
        <v>84</v>
      </c>
      <c r="P25" s="891" t="s">
        <v>705</v>
      </c>
      <c r="Q25" s="891" t="s">
        <v>647</v>
      </c>
      <c r="R25" s="891" t="s">
        <v>717</v>
      </c>
      <c r="S25" s="891" t="s">
        <v>696</v>
      </c>
      <c r="T25" s="891" t="s">
        <v>697</v>
      </c>
      <c r="U25" s="891" t="s">
        <v>698</v>
      </c>
      <c r="V25" s="880"/>
      <c r="W25" s="880"/>
      <c r="X25" s="880"/>
      <c r="Y25" s="880"/>
      <c r="Z25" s="880"/>
      <c r="AA25" s="880"/>
      <c r="AB25" s="880"/>
    </row>
    <row r="26" spans="1:28" s="933" customFormat="1" ht="30" customHeight="1">
      <c r="A26" s="891">
        <v>11</v>
      </c>
      <c r="B26" s="890">
        <v>0.21875</v>
      </c>
      <c r="C26" s="891" t="s">
        <v>639</v>
      </c>
      <c r="D26" s="891" t="s">
        <v>644</v>
      </c>
      <c r="E26" s="891"/>
      <c r="F26" s="891"/>
      <c r="G26" s="932"/>
      <c r="H26" s="932"/>
      <c r="I26" s="891"/>
      <c r="J26" s="891" t="s">
        <v>641</v>
      </c>
      <c r="K26" s="891"/>
      <c r="L26" s="891"/>
      <c r="M26" s="891" t="s">
        <v>670</v>
      </c>
      <c r="N26" s="891"/>
      <c r="O26" s="891">
        <v>73</v>
      </c>
      <c r="P26" s="891" t="s">
        <v>715</v>
      </c>
      <c r="Q26" s="891" t="s">
        <v>648</v>
      </c>
      <c r="R26" s="891" t="s">
        <v>695</v>
      </c>
      <c r="S26" s="891" t="s">
        <v>696</v>
      </c>
      <c r="T26" s="891" t="s">
        <v>649</v>
      </c>
      <c r="U26" s="891" t="s">
        <v>725</v>
      </c>
      <c r="V26" s="880"/>
      <c r="W26" s="880"/>
      <c r="X26" s="880"/>
      <c r="Y26" s="880"/>
      <c r="Z26" s="880"/>
      <c r="AA26" s="880"/>
      <c r="AB26" s="880"/>
    </row>
    <row r="27" spans="1:28" s="933" customFormat="1" ht="30" customHeight="1">
      <c r="A27" s="891">
        <v>11</v>
      </c>
      <c r="B27" s="890">
        <v>0.40625</v>
      </c>
      <c r="C27" s="891" t="s">
        <v>718</v>
      </c>
      <c r="D27" s="891" t="s">
        <v>691</v>
      </c>
      <c r="E27" s="891" t="s">
        <v>650</v>
      </c>
      <c r="F27" s="891" t="s">
        <v>632</v>
      </c>
      <c r="G27" s="932" t="s">
        <v>692</v>
      </c>
      <c r="H27" s="932">
        <v>1</v>
      </c>
      <c r="I27" s="891">
        <v>100</v>
      </c>
      <c r="J27" s="891" t="s">
        <v>640</v>
      </c>
      <c r="K27" s="891" t="s">
        <v>693</v>
      </c>
      <c r="L27" s="891">
        <v>100</v>
      </c>
      <c r="M27" s="891" t="s">
        <v>688</v>
      </c>
      <c r="N27" s="891"/>
      <c r="O27" s="891">
        <v>72</v>
      </c>
      <c r="P27" s="891" t="s">
        <v>646</v>
      </c>
      <c r="Q27" s="891" t="s">
        <v>706</v>
      </c>
      <c r="R27" s="891" t="s">
        <v>695</v>
      </c>
      <c r="S27" s="891" t="s">
        <v>696</v>
      </c>
      <c r="T27" s="891" t="s">
        <v>645</v>
      </c>
      <c r="U27" s="891" t="s">
        <v>698</v>
      </c>
      <c r="V27" s="880"/>
      <c r="W27" s="880"/>
      <c r="X27" s="880"/>
      <c r="Y27" s="880"/>
      <c r="Z27" s="880"/>
      <c r="AA27" s="880"/>
      <c r="AB27" s="880"/>
    </row>
    <row r="28" spans="1:28" s="933" customFormat="1" ht="30" customHeight="1">
      <c r="A28" s="891">
        <v>11</v>
      </c>
      <c r="B28" s="890">
        <v>0.75208333333333333</v>
      </c>
      <c r="C28" s="891" t="s">
        <v>634</v>
      </c>
      <c r="D28" s="891" t="s">
        <v>691</v>
      </c>
      <c r="E28" s="891" t="s">
        <v>728</v>
      </c>
      <c r="F28" s="891" t="s">
        <v>712</v>
      </c>
      <c r="G28" s="932" t="s">
        <v>729</v>
      </c>
      <c r="H28" s="932">
        <v>9</v>
      </c>
      <c r="I28" s="891">
        <v>8134</v>
      </c>
      <c r="J28" s="891" t="s">
        <v>640</v>
      </c>
      <c r="K28" s="891" t="s">
        <v>643</v>
      </c>
      <c r="L28" s="891"/>
      <c r="M28" s="891" t="s">
        <v>701</v>
      </c>
      <c r="N28" s="891"/>
      <c r="O28" s="891">
        <v>84</v>
      </c>
      <c r="P28" s="891" t="s">
        <v>705</v>
      </c>
      <c r="Q28" s="891" t="s">
        <v>706</v>
      </c>
      <c r="R28" s="891" t="s">
        <v>695</v>
      </c>
      <c r="S28" s="891" t="s">
        <v>702</v>
      </c>
      <c r="T28" s="891" t="s">
        <v>707</v>
      </c>
      <c r="U28" s="891" t="s">
        <v>698</v>
      </c>
      <c r="V28" s="880"/>
      <c r="W28" s="880"/>
      <c r="X28" s="880"/>
      <c r="Y28" s="880"/>
      <c r="Z28" s="880"/>
      <c r="AA28" s="880"/>
      <c r="AB28" s="880"/>
    </row>
    <row r="29" spans="1:28" s="933" customFormat="1" ht="30" customHeight="1">
      <c r="A29" s="891">
        <v>12</v>
      </c>
      <c r="B29" s="890">
        <v>0.72916666666666663</v>
      </c>
      <c r="C29" s="891" t="s">
        <v>730</v>
      </c>
      <c r="D29" s="891" t="s">
        <v>731</v>
      </c>
      <c r="E29" s="891"/>
      <c r="F29" s="891"/>
      <c r="G29" s="932"/>
      <c r="H29" s="932"/>
      <c r="I29" s="891"/>
      <c r="J29" s="891" t="s">
        <v>641</v>
      </c>
      <c r="K29" s="891"/>
      <c r="L29" s="891"/>
      <c r="M29" s="891" t="s">
        <v>704</v>
      </c>
      <c r="N29" s="891"/>
      <c r="O29" s="891">
        <v>81</v>
      </c>
      <c r="P29" s="891" t="s">
        <v>715</v>
      </c>
      <c r="Q29" s="891" t="s">
        <v>706</v>
      </c>
      <c r="R29" s="891" t="s">
        <v>695</v>
      </c>
      <c r="S29" s="891" t="s">
        <v>702</v>
      </c>
      <c r="T29" s="891" t="s">
        <v>645</v>
      </c>
      <c r="U29" s="891" t="s">
        <v>698</v>
      </c>
      <c r="V29" s="880"/>
      <c r="X29" s="880"/>
      <c r="Y29" s="880"/>
      <c r="Z29" s="880"/>
      <c r="AA29" s="880"/>
      <c r="AB29" s="880"/>
    </row>
    <row r="30" spans="1:28" s="933" customFormat="1" ht="35.15" customHeight="1">
      <c r="A30" s="891">
        <v>12</v>
      </c>
      <c r="B30" s="890">
        <v>0.81388888888888888</v>
      </c>
      <c r="C30" s="891" t="s">
        <v>634</v>
      </c>
      <c r="D30" s="891" t="s">
        <v>691</v>
      </c>
      <c r="E30" s="891" t="s">
        <v>732</v>
      </c>
      <c r="F30" s="891" t="s">
        <v>632</v>
      </c>
      <c r="G30" s="932" t="s">
        <v>700</v>
      </c>
      <c r="H30" s="932">
        <v>2</v>
      </c>
      <c r="I30" s="891">
        <v>122</v>
      </c>
      <c r="J30" s="891" t="s">
        <v>640</v>
      </c>
      <c r="K30" s="891" t="s">
        <v>709</v>
      </c>
      <c r="L30" s="891">
        <v>21</v>
      </c>
      <c r="M30" s="891" t="s">
        <v>688</v>
      </c>
      <c r="N30" s="891"/>
      <c r="O30" s="891">
        <v>67</v>
      </c>
      <c r="P30" s="891" t="s">
        <v>646</v>
      </c>
      <c r="Q30" s="891" t="s">
        <v>647</v>
      </c>
      <c r="R30" s="891" t="s">
        <v>717</v>
      </c>
      <c r="S30" s="891" t="s">
        <v>696</v>
      </c>
      <c r="T30" s="891" t="s">
        <v>697</v>
      </c>
      <c r="U30" s="891" t="s">
        <v>698</v>
      </c>
      <c r="V30" s="880"/>
      <c r="W30" s="880"/>
    </row>
    <row r="31" spans="1:28" s="933" customFormat="1" ht="35.15" customHeight="1">
      <c r="A31" s="937"/>
      <c r="B31" s="938"/>
      <c r="C31" s="937"/>
      <c r="D31" s="937"/>
      <c r="E31" s="937"/>
      <c r="F31" s="937"/>
      <c r="G31" s="880"/>
      <c r="H31" s="880"/>
      <c r="I31" s="937"/>
      <c r="J31" s="937"/>
      <c r="K31" s="937"/>
      <c r="L31" s="937"/>
      <c r="M31" s="937"/>
      <c r="N31" s="937"/>
      <c r="O31" s="937"/>
      <c r="P31" s="937"/>
      <c r="Q31" s="937"/>
      <c r="R31" s="937"/>
      <c r="S31" s="937"/>
      <c r="T31" s="937"/>
      <c r="U31" s="937"/>
      <c r="V31" s="880"/>
      <c r="W31" s="880"/>
      <c r="X31" s="880"/>
      <c r="Y31" s="880"/>
      <c r="Z31" s="880"/>
      <c r="AA31" s="880"/>
      <c r="AB31" s="880"/>
    </row>
    <row r="32" spans="1:28" s="933" customFormat="1" ht="35.15" customHeight="1">
      <c r="A32" s="937"/>
      <c r="B32" s="938"/>
      <c r="C32" s="937"/>
      <c r="D32" s="937"/>
      <c r="E32" s="937"/>
      <c r="F32" s="937"/>
      <c r="G32" s="880"/>
      <c r="H32" s="880"/>
      <c r="I32" s="937"/>
      <c r="J32" s="937"/>
      <c r="K32" s="937"/>
      <c r="L32" s="937"/>
      <c r="M32" s="937"/>
      <c r="N32" s="937"/>
      <c r="O32" s="937"/>
      <c r="P32" s="937"/>
      <c r="Q32" s="937"/>
      <c r="R32" s="937"/>
      <c r="S32" s="937"/>
      <c r="T32" s="937"/>
      <c r="U32" s="937"/>
      <c r="V32" s="880"/>
      <c r="W32" s="880"/>
      <c r="X32" s="880"/>
      <c r="Y32" s="880"/>
      <c r="Z32" s="880"/>
      <c r="AA32" s="880"/>
      <c r="AB32" s="880"/>
    </row>
    <row r="33" spans="1:28" s="933" customFormat="1" ht="35.15" customHeight="1">
      <c r="A33" s="937"/>
      <c r="B33" s="938"/>
      <c r="C33" s="937"/>
      <c r="D33" s="937"/>
      <c r="E33" s="937"/>
      <c r="F33" s="937"/>
      <c r="G33" s="880"/>
      <c r="H33" s="880"/>
      <c r="I33" s="937"/>
      <c r="J33" s="937"/>
      <c r="K33" s="937"/>
      <c r="L33" s="937"/>
      <c r="M33" s="937"/>
      <c r="N33" s="937"/>
      <c r="O33" s="937"/>
      <c r="P33" s="937"/>
      <c r="Q33" s="937"/>
      <c r="R33" s="937"/>
      <c r="S33" s="937"/>
      <c r="T33" s="937"/>
      <c r="U33" s="937"/>
      <c r="V33" s="880"/>
      <c r="W33" s="880"/>
      <c r="X33" s="880"/>
      <c r="Y33" s="880"/>
      <c r="Z33" s="880"/>
      <c r="AA33" s="880"/>
      <c r="AB33" s="880"/>
    </row>
    <row r="34" spans="1:28" s="933" customFormat="1" ht="23.25" customHeight="1">
      <c r="A34" s="937"/>
      <c r="B34" s="937"/>
      <c r="C34" s="937"/>
      <c r="D34" s="937"/>
      <c r="E34" s="937"/>
      <c r="F34" s="937"/>
      <c r="G34" s="880"/>
      <c r="H34" s="880"/>
      <c r="I34" s="937"/>
      <c r="J34" s="937"/>
      <c r="K34" s="937"/>
      <c r="L34" s="937"/>
      <c r="M34" s="937"/>
      <c r="N34" s="937"/>
      <c r="O34" s="937"/>
      <c r="P34" s="937"/>
      <c r="Q34" s="937"/>
      <c r="R34" s="937"/>
      <c r="S34" s="937"/>
      <c r="T34" s="937"/>
      <c r="U34" s="937"/>
      <c r="V34" s="880"/>
      <c r="W34" s="880"/>
      <c r="X34" s="880"/>
      <c r="Y34" s="880"/>
      <c r="Z34" s="880"/>
      <c r="AA34" s="880"/>
      <c r="AB34" s="880"/>
    </row>
    <row r="35" spans="1:28">
      <c r="B35" s="937"/>
      <c r="C35" s="937"/>
      <c r="D35" s="937"/>
      <c r="E35" s="937"/>
      <c r="F35" s="937"/>
      <c r="G35" s="937"/>
      <c r="H35" s="937"/>
      <c r="N35" s="937"/>
      <c r="O35" s="937"/>
      <c r="P35" s="937"/>
      <c r="Q35" s="937"/>
      <c r="R35" s="937"/>
      <c r="S35" s="937"/>
      <c r="T35" s="937"/>
      <c r="U35" s="937"/>
    </row>
    <row r="36" spans="1:28">
      <c r="B36" s="937"/>
      <c r="C36" s="937"/>
      <c r="D36" s="937"/>
      <c r="E36" s="937"/>
      <c r="F36" s="937"/>
      <c r="G36" s="937"/>
      <c r="H36" s="937"/>
    </row>
  </sheetData>
  <autoFilter ref="A4:AB34" xr:uid="{00000000-0009-0000-0000-00000F000000}"/>
  <sortState xmlns:xlrd2="http://schemas.microsoft.com/office/spreadsheetml/2017/richdata2" ref="A5:W34">
    <sortCondition ref="A5:A34"/>
    <sortCondition ref="B5:B34"/>
  </sortState>
  <mergeCells count="15">
    <mergeCell ref="A1:L1"/>
    <mergeCell ref="M1:U1"/>
    <mergeCell ref="A3:A4"/>
    <mergeCell ref="B3:B4"/>
    <mergeCell ref="C3:C4"/>
    <mergeCell ref="D3:D4"/>
    <mergeCell ref="M3:M4"/>
    <mergeCell ref="E3:L3"/>
    <mergeCell ref="N3:N4"/>
    <mergeCell ref="U3:U4"/>
    <mergeCell ref="P3:P4"/>
    <mergeCell ref="Q3:Q4"/>
    <mergeCell ref="T3:T4"/>
    <mergeCell ref="R3:S3"/>
    <mergeCell ref="O3:O4"/>
  </mergeCells>
  <phoneticPr fontId="7"/>
  <dataValidations count="2">
    <dataValidation type="list" allowBlank="1" showInputMessage="1" showErrorMessage="1" sqref="P5" xr:uid="{EDF4603B-2881-4766-BC40-08A47DD55330}">
      <formula1>"男,女,不明"</formula1>
    </dataValidation>
    <dataValidation type="list" allowBlank="1" showInputMessage="1" showErrorMessage="1" sqref="P6:P24" xr:uid="{00000000-0002-0000-0F00-000000000000}">
      <formula1>"男,女"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6" fitToWidth="2" fitToHeight="0" orientation="portrait" blackAndWhite="1" r:id="rId1"/>
  <headerFooter alignWithMargins="0"/>
  <colBreaks count="1" manualBreakCount="1">
    <brk id="12" max="33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B1:AA25"/>
  <sheetViews>
    <sheetView topLeftCell="B1" zoomScale="55" zoomScaleNormal="55" workbookViewId="0">
      <pane xSplit="4" ySplit="8" topLeftCell="F9" activePane="bottomRight" state="frozen"/>
      <selection activeCell="T35" sqref="T35"/>
      <selection pane="topRight" activeCell="T35" sqref="T35"/>
      <selection pane="bottomLeft" activeCell="T35" sqref="T35"/>
      <selection pane="bottomRight" activeCell="T35" sqref="T35"/>
    </sheetView>
  </sheetViews>
  <sheetFormatPr defaultColWidth="9" defaultRowHeight="13"/>
  <cols>
    <col min="1" max="1" width="3.90625" style="3" customWidth="1"/>
    <col min="2" max="2" width="4.6328125" style="3" customWidth="1"/>
    <col min="3" max="3" width="6.36328125" style="3" customWidth="1"/>
    <col min="4" max="4" width="12.7265625" style="3" customWidth="1"/>
    <col min="5" max="27" width="5.6328125" style="3" customWidth="1"/>
    <col min="28" max="16384" width="9" style="3"/>
  </cols>
  <sheetData>
    <row r="1" spans="2:27" s="1" customFormat="1" ht="20.149999999999999" customHeight="1">
      <c r="B1" s="784" t="s">
        <v>733</v>
      </c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784"/>
      <c r="O1" s="784"/>
      <c r="P1" s="784"/>
      <c r="Q1" s="784"/>
      <c r="R1" s="784"/>
      <c r="S1" s="784"/>
      <c r="T1" s="784"/>
      <c r="U1" s="784"/>
      <c r="V1" s="784"/>
      <c r="W1" s="784"/>
      <c r="X1" s="784"/>
      <c r="Y1" s="784"/>
      <c r="Z1" s="784"/>
      <c r="AA1" s="784"/>
    </row>
    <row r="2" spans="2:27" s="1" customFormat="1" ht="20.149999999999999" customHeight="1"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784"/>
      <c r="T2" s="784"/>
      <c r="U2" s="784"/>
      <c r="V2" s="784"/>
      <c r="W2" s="784"/>
      <c r="X2" s="784"/>
      <c r="Y2" s="784"/>
      <c r="Z2" s="784"/>
      <c r="AA2" s="784"/>
    </row>
    <row r="3" spans="2:27" s="1" customFormat="1" ht="20.149999999999999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</row>
    <row r="4" spans="2:27" s="1" customFormat="1" ht="20.149999999999999" customHeight="1"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</row>
    <row r="5" spans="2:27" s="1" customFormat="1" ht="20.149999999999999" customHeight="1" thickBot="1"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5"/>
    </row>
    <row r="6" spans="2:27" s="14" customFormat="1" ht="30.75" customHeight="1">
      <c r="B6" s="769" t="s">
        <v>59</v>
      </c>
      <c r="C6" s="770"/>
      <c r="D6" s="771"/>
      <c r="E6" s="751" t="s">
        <v>113</v>
      </c>
      <c r="F6" s="778" t="s">
        <v>210</v>
      </c>
      <c r="G6" s="779"/>
      <c r="H6" s="779"/>
      <c r="I6" s="779"/>
      <c r="J6" s="779"/>
      <c r="K6" s="780"/>
      <c r="L6" s="781"/>
      <c r="M6" s="778" t="s">
        <v>211</v>
      </c>
      <c r="N6" s="779"/>
      <c r="O6" s="779"/>
      <c r="P6" s="779"/>
      <c r="Q6" s="779"/>
      <c r="R6" s="779"/>
      <c r="S6" s="779"/>
      <c r="T6" s="779"/>
      <c r="U6" s="779"/>
      <c r="V6" s="781"/>
      <c r="W6" s="778" t="s">
        <v>212</v>
      </c>
      <c r="X6" s="779"/>
      <c r="Y6" s="779"/>
      <c r="Z6" s="779"/>
      <c r="AA6" s="781"/>
    </row>
    <row r="7" spans="2:27" s="14" customFormat="1" ht="17.25" customHeight="1">
      <c r="B7" s="772"/>
      <c r="C7" s="773"/>
      <c r="D7" s="774"/>
      <c r="E7" s="752"/>
      <c r="F7" s="789" t="s">
        <v>84</v>
      </c>
      <c r="G7" s="192"/>
      <c r="H7" s="767" t="s">
        <v>85</v>
      </c>
      <c r="I7" s="767" t="s">
        <v>86</v>
      </c>
      <c r="J7" s="767" t="s">
        <v>87</v>
      </c>
      <c r="K7" s="767" t="s">
        <v>88</v>
      </c>
      <c r="L7" s="782" t="s">
        <v>89</v>
      </c>
      <c r="M7" s="785" t="s">
        <v>178</v>
      </c>
      <c r="N7" s="767" t="s">
        <v>431</v>
      </c>
      <c r="O7" s="767" t="s">
        <v>432</v>
      </c>
      <c r="P7" s="767" t="s">
        <v>182</v>
      </c>
      <c r="Q7" s="767" t="s">
        <v>433</v>
      </c>
      <c r="R7" s="787" t="s">
        <v>434</v>
      </c>
      <c r="S7" s="767" t="s">
        <v>180</v>
      </c>
      <c r="T7" s="767" t="s">
        <v>181</v>
      </c>
      <c r="U7" s="767" t="s">
        <v>89</v>
      </c>
      <c r="V7" s="782" t="s">
        <v>61</v>
      </c>
      <c r="W7" s="785" t="s">
        <v>213</v>
      </c>
      <c r="X7" s="787" t="s">
        <v>214</v>
      </c>
      <c r="Y7" s="767" t="s">
        <v>215</v>
      </c>
      <c r="Z7" s="767" t="s">
        <v>565</v>
      </c>
      <c r="AA7" s="782" t="s">
        <v>566</v>
      </c>
    </row>
    <row r="8" spans="2:27" s="14" customFormat="1" ht="150.75" customHeight="1" thickBot="1">
      <c r="B8" s="775"/>
      <c r="C8" s="776"/>
      <c r="D8" s="777"/>
      <c r="E8" s="753"/>
      <c r="F8" s="790"/>
      <c r="G8" s="193" t="s">
        <v>190</v>
      </c>
      <c r="H8" s="768"/>
      <c r="I8" s="768"/>
      <c r="J8" s="768"/>
      <c r="K8" s="768"/>
      <c r="L8" s="783"/>
      <c r="M8" s="786"/>
      <c r="N8" s="768"/>
      <c r="O8" s="768"/>
      <c r="P8" s="768"/>
      <c r="Q8" s="768"/>
      <c r="R8" s="788"/>
      <c r="S8" s="768"/>
      <c r="T8" s="768"/>
      <c r="U8" s="768"/>
      <c r="V8" s="783"/>
      <c r="W8" s="786"/>
      <c r="X8" s="788"/>
      <c r="Y8" s="768"/>
      <c r="Z8" s="768"/>
      <c r="AA8" s="783"/>
    </row>
    <row r="9" spans="2:27" s="14" customFormat="1" ht="87" customHeight="1">
      <c r="B9" s="754" t="s">
        <v>599</v>
      </c>
      <c r="C9" s="757" t="s">
        <v>263</v>
      </c>
      <c r="D9" s="758"/>
      <c r="E9" s="314">
        <f>SUM(F9:L9)-G9</f>
        <v>0</v>
      </c>
      <c r="F9" s="154"/>
      <c r="G9" s="155"/>
      <c r="H9" s="156"/>
      <c r="I9" s="156"/>
      <c r="J9" s="156"/>
      <c r="K9" s="156"/>
      <c r="L9" s="157"/>
      <c r="M9" s="158"/>
      <c r="N9" s="156"/>
      <c r="O9" s="156"/>
      <c r="P9" s="156"/>
      <c r="Q9" s="156"/>
      <c r="R9" s="156"/>
      <c r="S9" s="156"/>
      <c r="T9" s="156"/>
      <c r="U9" s="156"/>
      <c r="V9" s="157"/>
      <c r="W9" s="159"/>
      <c r="X9" s="156"/>
      <c r="Y9" s="156"/>
      <c r="Z9" s="156"/>
      <c r="AA9" s="157"/>
    </row>
    <row r="10" spans="2:27" s="14" customFormat="1" ht="87" customHeight="1">
      <c r="B10" s="755"/>
      <c r="C10" s="759" t="s">
        <v>435</v>
      </c>
      <c r="D10" s="760"/>
      <c r="E10" s="314">
        <f>SUM(F10:L10)-G10</f>
        <v>0</v>
      </c>
      <c r="F10" s="303"/>
      <c r="G10" s="304"/>
      <c r="H10" s="305"/>
      <c r="I10" s="305"/>
      <c r="J10" s="305"/>
      <c r="K10" s="305"/>
      <c r="L10" s="306"/>
      <c r="M10" s="307"/>
      <c r="N10" s="305"/>
      <c r="O10" s="305"/>
      <c r="P10" s="305"/>
      <c r="Q10" s="305"/>
      <c r="R10" s="305"/>
      <c r="S10" s="305"/>
      <c r="T10" s="305"/>
      <c r="U10" s="305"/>
      <c r="V10" s="306"/>
      <c r="W10" s="308"/>
      <c r="X10" s="305"/>
      <c r="Y10" s="305"/>
      <c r="Z10" s="305"/>
      <c r="AA10" s="306"/>
    </row>
    <row r="11" spans="2:27" s="14" customFormat="1" ht="87" customHeight="1">
      <c r="B11" s="755"/>
      <c r="C11" s="761" t="s">
        <v>470</v>
      </c>
      <c r="D11" s="762"/>
      <c r="E11" s="160">
        <f t="shared" ref="E11:E19" si="0">SUM(F11:L11)-G11</f>
        <v>0</v>
      </c>
      <c r="F11" s="161"/>
      <c r="G11" s="162"/>
      <c r="H11" s="163"/>
      <c r="I11" s="163"/>
      <c r="J11" s="163"/>
      <c r="K11" s="163"/>
      <c r="L11" s="164"/>
      <c r="M11" s="165"/>
      <c r="N11" s="163"/>
      <c r="O11" s="163"/>
      <c r="P11" s="166"/>
      <c r="Q11" s="166"/>
      <c r="R11" s="166"/>
      <c r="S11" s="163"/>
      <c r="T11" s="163"/>
      <c r="U11" s="163"/>
      <c r="V11" s="164"/>
      <c r="W11" s="165"/>
      <c r="X11" s="163"/>
      <c r="Y11" s="163"/>
      <c r="Z11" s="163"/>
      <c r="AA11" s="167"/>
    </row>
    <row r="12" spans="2:27" s="14" customFormat="1" ht="87" customHeight="1">
      <c r="B12" s="755"/>
      <c r="C12" s="761" t="s">
        <v>436</v>
      </c>
      <c r="D12" s="762"/>
      <c r="E12" s="168">
        <f t="shared" si="0"/>
        <v>0</v>
      </c>
      <c r="F12" s="244"/>
      <c r="G12" s="243"/>
      <c r="H12" s="166"/>
      <c r="I12" s="166"/>
      <c r="J12" s="166"/>
      <c r="K12" s="166"/>
      <c r="L12" s="167"/>
      <c r="M12" s="170"/>
      <c r="N12" s="166"/>
      <c r="O12" s="166"/>
      <c r="P12" s="166"/>
      <c r="Q12" s="166"/>
      <c r="R12" s="166"/>
      <c r="S12" s="166"/>
      <c r="T12" s="166"/>
      <c r="U12" s="166"/>
      <c r="V12" s="166"/>
      <c r="W12" s="170"/>
      <c r="X12" s="166"/>
      <c r="Y12" s="166"/>
      <c r="Z12" s="166"/>
      <c r="AA12" s="167"/>
    </row>
    <row r="13" spans="2:27" s="14" customFormat="1" ht="87" customHeight="1">
      <c r="B13" s="755"/>
      <c r="C13" s="759" t="s">
        <v>437</v>
      </c>
      <c r="D13" s="760"/>
      <c r="E13" s="168">
        <f t="shared" si="0"/>
        <v>0</v>
      </c>
      <c r="F13" s="244"/>
      <c r="G13" s="308"/>
      <c r="H13" s="166"/>
      <c r="I13" s="166"/>
      <c r="J13" s="166"/>
      <c r="K13" s="166"/>
      <c r="L13" s="167"/>
      <c r="M13" s="307"/>
      <c r="N13" s="166"/>
      <c r="O13" s="166"/>
      <c r="P13" s="166"/>
      <c r="Q13" s="166"/>
      <c r="R13" s="166"/>
      <c r="S13" s="166"/>
      <c r="T13" s="166"/>
      <c r="U13" s="166"/>
      <c r="V13" s="167"/>
      <c r="W13" s="166"/>
      <c r="X13" s="166"/>
      <c r="Y13" s="166"/>
      <c r="Z13" s="166"/>
      <c r="AA13" s="167"/>
    </row>
    <row r="14" spans="2:27" s="14" customFormat="1" ht="87" customHeight="1">
      <c r="B14" s="755"/>
      <c r="C14" s="759" t="s">
        <v>438</v>
      </c>
      <c r="D14" s="760"/>
      <c r="E14" s="168">
        <f t="shared" si="0"/>
        <v>0</v>
      </c>
      <c r="F14" s="169"/>
      <c r="G14" s="162"/>
      <c r="H14" s="166"/>
      <c r="I14" s="166"/>
      <c r="J14" s="166"/>
      <c r="K14" s="166"/>
      <c r="L14" s="167"/>
      <c r="M14" s="170"/>
      <c r="N14" s="166"/>
      <c r="O14" s="166"/>
      <c r="P14" s="166"/>
      <c r="Q14" s="166"/>
      <c r="R14" s="166"/>
      <c r="S14" s="166"/>
      <c r="T14" s="166"/>
      <c r="U14" s="166"/>
      <c r="V14" s="167"/>
      <c r="W14" s="166"/>
      <c r="X14" s="166"/>
      <c r="Y14" s="166"/>
      <c r="Z14" s="166"/>
      <c r="AA14" s="167"/>
    </row>
    <row r="15" spans="2:27" s="14" customFormat="1" ht="87" customHeight="1">
      <c r="B15" s="755"/>
      <c r="C15" s="761" t="s">
        <v>439</v>
      </c>
      <c r="D15" s="762"/>
      <c r="E15" s="168">
        <f t="shared" si="0"/>
        <v>3</v>
      </c>
      <c r="F15" s="309">
        <v>3</v>
      </c>
      <c r="G15" s="173">
        <v>2</v>
      </c>
      <c r="H15" s="173"/>
      <c r="I15" s="173"/>
      <c r="J15" s="173"/>
      <c r="K15" s="173"/>
      <c r="L15" s="173"/>
      <c r="M15" s="170"/>
      <c r="N15" s="173"/>
      <c r="O15" s="173">
        <v>3</v>
      </c>
      <c r="P15" s="173"/>
      <c r="Q15" s="173"/>
      <c r="R15" s="173"/>
      <c r="S15" s="173"/>
      <c r="T15" s="173"/>
      <c r="U15" s="173"/>
      <c r="V15" s="310"/>
      <c r="W15" s="174"/>
      <c r="X15" s="173"/>
      <c r="Y15" s="173"/>
      <c r="Z15" s="173"/>
      <c r="AA15" s="310">
        <v>3</v>
      </c>
    </row>
    <row r="16" spans="2:27" s="14" customFormat="1" ht="87" customHeight="1">
      <c r="B16" s="755"/>
      <c r="C16" s="146"/>
      <c r="D16" s="176" t="s">
        <v>257</v>
      </c>
      <c r="E16" s="177">
        <f t="shared" si="0"/>
        <v>2</v>
      </c>
      <c r="F16" s="311">
        <v>2</v>
      </c>
      <c r="G16" s="178">
        <v>2</v>
      </c>
      <c r="H16" s="179"/>
      <c r="I16" s="179"/>
      <c r="J16" s="179"/>
      <c r="K16" s="179"/>
      <c r="L16" s="180"/>
      <c r="M16" s="170"/>
      <c r="N16" s="179"/>
      <c r="O16" s="179">
        <v>2</v>
      </c>
      <c r="P16" s="179"/>
      <c r="Q16" s="179"/>
      <c r="R16" s="179"/>
      <c r="S16" s="179"/>
      <c r="T16" s="179"/>
      <c r="U16" s="179"/>
      <c r="V16" s="312"/>
      <c r="W16" s="181"/>
      <c r="X16" s="179"/>
      <c r="Y16" s="179"/>
      <c r="Z16" s="179"/>
      <c r="AA16" s="312">
        <v>2</v>
      </c>
    </row>
    <row r="17" spans="2:27" s="14" customFormat="1" ht="87" customHeight="1">
      <c r="B17" s="755"/>
      <c r="C17" s="759" t="s">
        <v>440</v>
      </c>
      <c r="D17" s="760"/>
      <c r="E17" s="168">
        <f t="shared" si="0"/>
        <v>11</v>
      </c>
      <c r="F17" s="169">
        <v>8</v>
      </c>
      <c r="G17" s="162">
        <v>8</v>
      </c>
      <c r="H17" s="166"/>
      <c r="I17" s="166"/>
      <c r="J17" s="166"/>
      <c r="K17" s="166"/>
      <c r="L17" s="166">
        <v>3</v>
      </c>
      <c r="M17" s="170">
        <v>1</v>
      </c>
      <c r="N17" s="166"/>
      <c r="O17" s="163">
        <v>2</v>
      </c>
      <c r="P17" s="163"/>
      <c r="Q17" s="163"/>
      <c r="R17" s="166"/>
      <c r="S17" s="163">
        <v>1</v>
      </c>
      <c r="T17" s="166"/>
      <c r="U17" s="166">
        <v>5</v>
      </c>
      <c r="V17" s="164">
        <v>2</v>
      </c>
      <c r="W17" s="165">
        <v>5</v>
      </c>
      <c r="X17" s="166">
        <v>1</v>
      </c>
      <c r="Y17" s="166">
        <v>1</v>
      </c>
      <c r="Z17" s="166">
        <v>1</v>
      </c>
      <c r="AA17" s="313">
        <v>3</v>
      </c>
    </row>
    <row r="18" spans="2:27" s="14" customFormat="1" ht="87" customHeight="1">
      <c r="B18" s="755"/>
      <c r="C18" s="765" t="s">
        <v>258</v>
      </c>
      <c r="D18" s="766"/>
      <c r="E18" s="160">
        <f t="shared" si="0"/>
        <v>12</v>
      </c>
      <c r="F18" s="169">
        <v>7</v>
      </c>
      <c r="G18" s="162">
        <v>6</v>
      </c>
      <c r="H18" s="166">
        <v>1</v>
      </c>
      <c r="I18" s="166"/>
      <c r="J18" s="166"/>
      <c r="K18" s="166"/>
      <c r="L18" s="167">
        <v>4</v>
      </c>
      <c r="M18" s="170">
        <v>3</v>
      </c>
      <c r="N18" s="166">
        <v>2</v>
      </c>
      <c r="O18" s="166"/>
      <c r="P18" s="166"/>
      <c r="Q18" s="166">
        <v>2</v>
      </c>
      <c r="R18" s="166"/>
      <c r="S18" s="166">
        <v>1</v>
      </c>
      <c r="T18" s="166"/>
      <c r="U18" s="166">
        <v>1</v>
      </c>
      <c r="V18" s="167">
        <v>3</v>
      </c>
      <c r="W18" s="170">
        <v>3</v>
      </c>
      <c r="X18" s="166"/>
      <c r="Y18" s="166">
        <v>3</v>
      </c>
      <c r="Z18" s="166">
        <v>1</v>
      </c>
      <c r="AA18" s="167">
        <v>5</v>
      </c>
    </row>
    <row r="19" spans="2:27" s="14" customFormat="1" ht="87" customHeight="1" thickBot="1">
      <c r="B19" s="756"/>
      <c r="C19" s="763" t="s">
        <v>61</v>
      </c>
      <c r="D19" s="764"/>
      <c r="E19" s="171">
        <f t="shared" si="0"/>
        <v>0</v>
      </c>
      <c r="F19" s="172"/>
      <c r="G19" s="182"/>
      <c r="H19" s="173"/>
      <c r="I19" s="173"/>
      <c r="J19" s="173"/>
      <c r="K19" s="173"/>
      <c r="L19" s="175"/>
      <c r="M19" s="174"/>
      <c r="N19" s="173"/>
      <c r="O19" s="173"/>
      <c r="P19" s="183"/>
      <c r="Q19" s="183"/>
      <c r="R19" s="183"/>
      <c r="S19" s="183"/>
      <c r="T19" s="183"/>
      <c r="U19" s="183"/>
      <c r="V19" s="184"/>
      <c r="W19" s="174"/>
      <c r="X19" s="173"/>
      <c r="Y19" s="173"/>
      <c r="Z19" s="173"/>
      <c r="AA19" s="175"/>
    </row>
    <row r="20" spans="2:27" s="13" customFormat="1" ht="87" customHeight="1" thickTop="1" thickBot="1">
      <c r="B20" s="749" t="s">
        <v>113</v>
      </c>
      <c r="C20" s="750"/>
      <c r="D20" s="750"/>
      <c r="E20" s="185">
        <f t="shared" ref="E20:AA20" si="1">SUM(E10:E19)-E16</f>
        <v>26</v>
      </c>
      <c r="F20" s="186">
        <f t="shared" si="1"/>
        <v>18</v>
      </c>
      <c r="G20" s="187">
        <f t="shared" si="1"/>
        <v>16</v>
      </c>
      <c r="H20" s="188">
        <f t="shared" si="1"/>
        <v>1</v>
      </c>
      <c r="I20" s="188">
        <f t="shared" si="1"/>
        <v>0</v>
      </c>
      <c r="J20" s="188">
        <f t="shared" si="1"/>
        <v>0</v>
      </c>
      <c r="K20" s="188">
        <f t="shared" si="1"/>
        <v>0</v>
      </c>
      <c r="L20" s="189">
        <f t="shared" si="1"/>
        <v>7</v>
      </c>
      <c r="M20" s="190">
        <f t="shared" si="1"/>
        <v>4</v>
      </c>
      <c r="N20" s="188">
        <f t="shared" si="1"/>
        <v>2</v>
      </c>
      <c r="O20" s="188">
        <f t="shared" si="1"/>
        <v>5</v>
      </c>
      <c r="P20" s="188">
        <f t="shared" si="1"/>
        <v>0</v>
      </c>
      <c r="Q20" s="188">
        <f t="shared" si="1"/>
        <v>2</v>
      </c>
      <c r="R20" s="188">
        <f t="shared" si="1"/>
        <v>0</v>
      </c>
      <c r="S20" s="188">
        <f t="shared" si="1"/>
        <v>2</v>
      </c>
      <c r="T20" s="188">
        <f t="shared" si="1"/>
        <v>0</v>
      </c>
      <c r="U20" s="188">
        <f t="shared" si="1"/>
        <v>6</v>
      </c>
      <c r="V20" s="189">
        <f t="shared" si="1"/>
        <v>5</v>
      </c>
      <c r="W20" s="190">
        <f t="shared" si="1"/>
        <v>8</v>
      </c>
      <c r="X20" s="188">
        <f t="shared" si="1"/>
        <v>1</v>
      </c>
      <c r="Y20" s="188">
        <f t="shared" si="1"/>
        <v>4</v>
      </c>
      <c r="Z20" s="188">
        <f t="shared" si="1"/>
        <v>2</v>
      </c>
      <c r="AA20" s="191">
        <f t="shared" si="1"/>
        <v>11</v>
      </c>
    </row>
    <row r="21" spans="2:27" s="14" customFormat="1" ht="11"/>
    <row r="22" spans="2:27" s="14" customFormat="1" ht="11"/>
    <row r="23" spans="2:27" s="14" customFormat="1" ht="11"/>
    <row r="24" spans="2:27" s="14" customFormat="1" ht="11"/>
    <row r="25" spans="2:27" s="14" customFormat="1" ht="11"/>
  </sheetData>
  <mergeCells count="39">
    <mergeCell ref="B1:AA2"/>
    <mergeCell ref="C17:D17"/>
    <mergeCell ref="N7:N8"/>
    <mergeCell ref="O7:O8"/>
    <mergeCell ref="H7:H8"/>
    <mergeCell ref="I7:I8"/>
    <mergeCell ref="AA7:AA8"/>
    <mergeCell ref="W7:W8"/>
    <mergeCell ref="X7:X8"/>
    <mergeCell ref="Y7:Y8"/>
    <mergeCell ref="P7:P8"/>
    <mergeCell ref="Q7:Q8"/>
    <mergeCell ref="R7:R8"/>
    <mergeCell ref="W6:AA6"/>
    <mergeCell ref="F7:F8"/>
    <mergeCell ref="M7:M8"/>
    <mergeCell ref="Z7:Z8"/>
    <mergeCell ref="S7:S8"/>
    <mergeCell ref="T7:T8"/>
    <mergeCell ref="B6:D8"/>
    <mergeCell ref="C13:D13"/>
    <mergeCell ref="F6:L6"/>
    <mergeCell ref="M6:V6"/>
    <mergeCell ref="U7:U8"/>
    <mergeCell ref="V7:V8"/>
    <mergeCell ref="L7:L8"/>
    <mergeCell ref="J7:J8"/>
    <mergeCell ref="K7:K8"/>
    <mergeCell ref="B20:D20"/>
    <mergeCell ref="E6:E8"/>
    <mergeCell ref="B9:B19"/>
    <mergeCell ref="C9:D9"/>
    <mergeCell ref="C10:D10"/>
    <mergeCell ref="C11:D11"/>
    <mergeCell ref="C12:D12"/>
    <mergeCell ref="C15:D15"/>
    <mergeCell ref="C19:D19"/>
    <mergeCell ref="C18:D18"/>
    <mergeCell ref="C14:D14"/>
  </mergeCells>
  <phoneticPr fontId="7"/>
  <dataValidations count="2">
    <dataValidation showInputMessage="1" showErrorMessage="1" sqref="F9 H9 B9:B19 C9:D9" xr:uid="{7E6BA708-B8DE-4E7F-9156-D25C686C8140}"/>
    <dataValidation type="whole" showInputMessage="1" showErrorMessage="1" sqref="B20 C10:D20 AA12:AA14 L10 S10 AA10 S12 P10:P14 S14 Z10:Z14 Q10:R15 V10:W14 M10:M16 F10:F14 X10:Y15 L12:L15 H10:K15 F19:AA20 G9:G15 N10:O15 T10:U15 E9:E20" xr:uid="{CD725EC1-B2FE-4685-B60F-F7AEE5DED391}">
      <formula1>1</formula1>
      <formula2>100</formula2>
    </dataValidation>
  </dataValidations>
  <pageMargins left="0.78740157480314965" right="0.78740157480314965" top="0.98425196850393704" bottom="0.98425196850393704" header="0.51181102362204722" footer="0.51181102362204722"/>
  <pageSetup paperSize="9" scale="55" orientation="portrait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6"/>
  <sheetViews>
    <sheetView view="pageBreakPreview" zoomScale="85" zoomScaleNormal="100" zoomScaleSheetLayoutView="85" workbookViewId="0">
      <pane ySplit="6" topLeftCell="A7" activePane="bottomLeft" state="frozen"/>
      <selection activeCell="T35" sqref="T35"/>
      <selection pane="bottomLeft" sqref="A1:XFD1048576"/>
    </sheetView>
  </sheetViews>
  <sheetFormatPr defaultColWidth="9" defaultRowHeight="11"/>
  <cols>
    <col min="1" max="1" width="11.6328125" style="881" customWidth="1"/>
    <col min="2" max="18" width="5.6328125" style="881" customWidth="1"/>
    <col min="19" max="19" width="5.36328125" style="881" customWidth="1"/>
    <col min="20" max="25" width="5.6328125" style="881" customWidth="1"/>
    <col min="26" max="26" width="7.26953125" style="881" bestFit="1" customWidth="1"/>
    <col min="27" max="27" width="7.36328125" style="881" bestFit="1" customWidth="1"/>
    <col min="28" max="28" width="9.26953125" style="881" customWidth="1"/>
    <col min="29" max="29" width="8.7265625" style="881" customWidth="1"/>
    <col min="30" max="30" width="9.08984375" style="881" customWidth="1"/>
    <col min="31" max="31" width="7" style="881" customWidth="1"/>
    <col min="32" max="32" width="7.7265625" style="881" customWidth="1"/>
    <col min="33" max="33" width="6.90625" style="881" customWidth="1"/>
    <col min="34" max="34" width="6.08984375" style="881" customWidth="1"/>
    <col min="35" max="35" width="6.7265625" style="881" customWidth="1"/>
    <col min="36" max="36" width="8.90625" style="881" customWidth="1"/>
    <col min="37" max="37" width="9.36328125" style="881" customWidth="1"/>
    <col min="38" max="38" width="11.7265625" style="881" customWidth="1"/>
    <col min="39" max="16384" width="9" style="881"/>
  </cols>
  <sheetData>
    <row r="1" spans="1:38" s="1240" customFormat="1" ht="23.25" customHeight="1">
      <c r="A1" s="1239"/>
      <c r="B1" s="1239"/>
      <c r="C1" s="1239"/>
      <c r="D1" s="1239"/>
      <c r="E1" s="1239"/>
      <c r="F1" s="1239"/>
      <c r="G1" s="1239"/>
      <c r="H1" s="1239"/>
      <c r="I1" s="1239"/>
      <c r="J1" s="1239"/>
      <c r="K1" s="1239"/>
      <c r="L1" s="1239"/>
      <c r="U1" s="1241" t="s">
        <v>734</v>
      </c>
      <c r="V1" s="1242" t="s">
        <v>410</v>
      </c>
      <c r="AE1" s="1239"/>
      <c r="AF1" s="1239"/>
      <c r="AG1" s="1239"/>
      <c r="AH1" s="1239"/>
      <c r="AI1" s="1239"/>
      <c r="AJ1" s="1239"/>
      <c r="AK1" s="1239"/>
      <c r="AL1" s="1239"/>
    </row>
    <row r="2" spans="1:38" ht="16.5" customHeight="1" thickBot="1">
      <c r="A2" s="1243"/>
      <c r="B2" s="1243"/>
      <c r="C2" s="1243"/>
      <c r="D2" s="1243"/>
      <c r="E2" s="1243"/>
      <c r="F2" s="1243"/>
      <c r="G2" s="1243"/>
      <c r="H2" s="1243"/>
      <c r="I2" s="1243"/>
      <c r="J2" s="1243"/>
      <c r="K2" s="1243"/>
      <c r="L2" s="1243"/>
      <c r="M2" s="1243"/>
      <c r="N2" s="1243"/>
      <c r="O2" s="1243"/>
      <c r="P2" s="1243"/>
      <c r="Q2" s="1243"/>
      <c r="R2" s="1243"/>
      <c r="S2" s="1243"/>
      <c r="T2" s="1243"/>
      <c r="U2" s="1243"/>
      <c r="V2" s="1243"/>
      <c r="W2" s="1243"/>
      <c r="X2" s="1243"/>
      <c r="Y2" s="1243"/>
      <c r="Z2" s="1243"/>
      <c r="AA2" s="1243"/>
      <c r="AB2" s="1243"/>
      <c r="AC2" s="1243"/>
      <c r="AD2" s="1243"/>
      <c r="AE2" s="1243"/>
      <c r="AF2" s="1244"/>
      <c r="AG2" s="1244"/>
      <c r="AH2" s="1244"/>
      <c r="AI2" s="1244"/>
      <c r="AJ2" s="1244"/>
      <c r="AK2" s="1244"/>
      <c r="AL2" s="1244"/>
    </row>
    <row r="3" spans="1:38" ht="24" customHeight="1">
      <c r="A3" s="1245"/>
      <c r="B3" s="1246" t="s">
        <v>107</v>
      </c>
      <c r="C3" s="1247"/>
      <c r="D3" s="1247"/>
      <c r="E3" s="1247"/>
      <c r="F3" s="1247"/>
      <c r="G3" s="1247"/>
      <c r="H3" s="1248"/>
      <c r="I3" s="1249" t="s">
        <v>108</v>
      </c>
      <c r="J3" s="1247"/>
      <c r="K3" s="1247"/>
      <c r="L3" s="1250"/>
      <c r="M3" s="944" t="s">
        <v>488</v>
      </c>
      <c r="N3" s="1251"/>
      <c r="O3" s="1251"/>
      <c r="P3" s="1252"/>
      <c r="Q3" s="1253" t="s">
        <v>97</v>
      </c>
      <c r="R3" s="944" t="s">
        <v>110</v>
      </c>
      <c r="S3" s="1251"/>
      <c r="T3" s="1251"/>
      <c r="U3" s="1252"/>
      <c r="V3" s="944" t="s">
        <v>111</v>
      </c>
      <c r="W3" s="1251"/>
      <c r="X3" s="1251"/>
      <c r="Y3" s="1252"/>
      <c r="Z3" s="1249" t="s">
        <v>112</v>
      </c>
      <c r="AA3" s="1254"/>
      <c r="AB3" s="1246" t="s">
        <v>512</v>
      </c>
      <c r="AC3" s="1247"/>
      <c r="AD3" s="1247"/>
      <c r="AE3" s="1247"/>
      <c r="AF3" s="1247"/>
      <c r="AG3" s="1247"/>
      <c r="AH3" s="1247"/>
      <c r="AI3" s="1254"/>
      <c r="AJ3" s="1254"/>
      <c r="AK3" s="1255"/>
      <c r="AL3" s="1256"/>
    </row>
    <row r="4" spans="1:38" ht="18" customHeight="1" thickBot="1">
      <c r="A4" s="1257"/>
      <c r="B4" s="1258" t="s">
        <v>84</v>
      </c>
      <c r="C4" s="1259" t="s">
        <v>85</v>
      </c>
      <c r="D4" s="1259" t="s">
        <v>86</v>
      </c>
      <c r="E4" s="1259" t="s">
        <v>87</v>
      </c>
      <c r="F4" s="1259" t="s">
        <v>88</v>
      </c>
      <c r="G4" s="1260" t="s">
        <v>89</v>
      </c>
      <c r="H4" s="1261" t="s">
        <v>113</v>
      </c>
      <c r="I4" s="1262" t="s">
        <v>92</v>
      </c>
      <c r="J4" s="1263" t="s">
        <v>93</v>
      </c>
      <c r="K4" s="1264" t="s">
        <v>114</v>
      </c>
      <c r="L4" s="1261" t="s">
        <v>113</v>
      </c>
      <c r="M4" s="1265" t="s">
        <v>115</v>
      </c>
      <c r="N4" s="1263" t="s">
        <v>116</v>
      </c>
      <c r="O4" s="1264" t="s">
        <v>117</v>
      </c>
      <c r="P4" s="1266" t="s">
        <v>113</v>
      </c>
      <c r="Q4" s="1267"/>
      <c r="R4" s="1265" t="s">
        <v>118</v>
      </c>
      <c r="S4" s="1263" t="s">
        <v>119</v>
      </c>
      <c r="T4" s="1268" t="s">
        <v>89</v>
      </c>
      <c r="U4" s="1266" t="s">
        <v>113</v>
      </c>
      <c r="V4" s="1265" t="s">
        <v>118</v>
      </c>
      <c r="W4" s="1263" t="s">
        <v>119</v>
      </c>
      <c r="X4" s="1264" t="s">
        <v>89</v>
      </c>
      <c r="Y4" s="1266" t="s">
        <v>113</v>
      </c>
      <c r="Z4" s="1269" t="s">
        <v>510</v>
      </c>
      <c r="AA4" s="1270" t="s">
        <v>121</v>
      </c>
      <c r="AB4" s="1271" t="s">
        <v>511</v>
      </c>
      <c r="AC4" s="1272"/>
      <c r="AD4" s="1273"/>
      <c r="AE4" s="1263" t="s">
        <v>85</v>
      </c>
      <c r="AF4" s="1259" t="s">
        <v>86</v>
      </c>
      <c r="AG4" s="1259" t="s">
        <v>87</v>
      </c>
      <c r="AH4" s="1259" t="s">
        <v>88</v>
      </c>
      <c r="AI4" s="1263" t="s">
        <v>89</v>
      </c>
      <c r="AJ4" s="1268" t="s">
        <v>259</v>
      </c>
      <c r="AK4" s="1274" t="s">
        <v>113</v>
      </c>
      <c r="AL4" s="1275"/>
    </row>
    <row r="5" spans="1:38" ht="67.5" customHeight="1" thickBot="1">
      <c r="A5" s="1276"/>
      <c r="B5" s="1277"/>
      <c r="C5" s="1278"/>
      <c r="D5" s="1278"/>
      <c r="E5" s="1278"/>
      <c r="F5" s="1278"/>
      <c r="G5" s="1279"/>
      <c r="H5" s="1280"/>
      <c r="I5" s="1281"/>
      <c r="J5" s="1282"/>
      <c r="K5" s="1283"/>
      <c r="L5" s="1280"/>
      <c r="M5" s="1284"/>
      <c r="N5" s="1282"/>
      <c r="O5" s="1283"/>
      <c r="P5" s="1285"/>
      <c r="Q5" s="1286"/>
      <c r="R5" s="1284"/>
      <c r="S5" s="1282"/>
      <c r="T5" s="1287"/>
      <c r="U5" s="1285"/>
      <c r="V5" s="1284"/>
      <c r="W5" s="1282"/>
      <c r="X5" s="1283"/>
      <c r="Y5" s="1285"/>
      <c r="Z5" s="1288"/>
      <c r="AA5" s="1289"/>
      <c r="AB5" s="1290" t="s">
        <v>84</v>
      </c>
      <c r="AC5" s="1291" t="s">
        <v>496</v>
      </c>
      <c r="AD5" s="1292" t="s">
        <v>113</v>
      </c>
      <c r="AE5" s="1281"/>
      <c r="AF5" s="1278"/>
      <c r="AG5" s="1278"/>
      <c r="AH5" s="1278"/>
      <c r="AI5" s="1282"/>
      <c r="AJ5" s="1287"/>
      <c r="AK5" s="1293"/>
      <c r="AL5" s="1294"/>
    </row>
    <row r="6" spans="1:38" s="882" customFormat="1" ht="51" customHeight="1" thickBot="1">
      <c r="A6" s="1295" t="s">
        <v>216</v>
      </c>
      <c r="B6" s="1296">
        <f>SUM(B7:B25)</f>
        <v>198</v>
      </c>
      <c r="C6" s="1297">
        <f t="shared" ref="C6:AK6" si="0">SUM(C7:C25)</f>
        <v>13</v>
      </c>
      <c r="D6" s="1297">
        <f t="shared" si="0"/>
        <v>46</v>
      </c>
      <c r="E6" s="1297">
        <f t="shared" si="0"/>
        <v>1</v>
      </c>
      <c r="F6" s="1297">
        <f t="shared" si="0"/>
        <v>0</v>
      </c>
      <c r="G6" s="1298">
        <f t="shared" si="0"/>
        <v>196</v>
      </c>
      <c r="H6" s="1299">
        <f t="shared" si="0"/>
        <v>454</v>
      </c>
      <c r="I6" s="1300">
        <f t="shared" si="0"/>
        <v>110</v>
      </c>
      <c r="J6" s="1301">
        <f t="shared" si="0"/>
        <v>11</v>
      </c>
      <c r="K6" s="1298">
        <f t="shared" si="0"/>
        <v>203</v>
      </c>
      <c r="L6" s="1302">
        <f t="shared" si="0"/>
        <v>324</v>
      </c>
      <c r="M6" s="1303">
        <f t="shared" si="0"/>
        <v>62</v>
      </c>
      <c r="N6" s="1301">
        <f t="shared" si="0"/>
        <v>7</v>
      </c>
      <c r="O6" s="1298">
        <f t="shared" si="0"/>
        <v>129</v>
      </c>
      <c r="P6" s="1299">
        <f t="shared" si="0"/>
        <v>198</v>
      </c>
      <c r="Q6" s="1302">
        <f t="shared" si="0"/>
        <v>372</v>
      </c>
      <c r="R6" s="1303">
        <f t="shared" si="0"/>
        <v>0</v>
      </c>
      <c r="S6" s="1301">
        <f t="shared" si="0"/>
        <v>0</v>
      </c>
      <c r="T6" s="1298">
        <f t="shared" si="0"/>
        <v>26</v>
      </c>
      <c r="U6" s="1299">
        <f t="shared" si="0"/>
        <v>26</v>
      </c>
      <c r="V6" s="1303">
        <f t="shared" si="0"/>
        <v>3</v>
      </c>
      <c r="W6" s="1301">
        <f t="shared" si="0"/>
        <v>1</v>
      </c>
      <c r="X6" s="1298">
        <f t="shared" si="0"/>
        <v>43</v>
      </c>
      <c r="Y6" s="1299">
        <f t="shared" si="0"/>
        <v>47</v>
      </c>
      <c r="Z6" s="1300">
        <f t="shared" si="0"/>
        <v>14850</v>
      </c>
      <c r="AA6" s="1304">
        <f t="shared" si="0"/>
        <v>3724</v>
      </c>
      <c r="AB6" s="1303">
        <f t="shared" si="0"/>
        <v>461111</v>
      </c>
      <c r="AC6" s="1304">
        <f t="shared" si="0"/>
        <v>106632</v>
      </c>
      <c r="AD6" s="1305">
        <f t="shared" si="0"/>
        <v>567743</v>
      </c>
      <c r="AE6" s="1300">
        <f t="shared" si="0"/>
        <v>3</v>
      </c>
      <c r="AF6" s="1301">
        <f t="shared" si="0"/>
        <v>87377</v>
      </c>
      <c r="AG6" s="1301">
        <f t="shared" si="0"/>
        <v>430</v>
      </c>
      <c r="AH6" s="1301">
        <f t="shared" si="0"/>
        <v>0</v>
      </c>
      <c r="AI6" s="1306">
        <f t="shared" si="0"/>
        <v>16529</v>
      </c>
      <c r="AJ6" s="1307">
        <f t="shared" si="0"/>
        <v>2538</v>
      </c>
      <c r="AK6" s="1308">
        <f t="shared" si="0"/>
        <v>674620</v>
      </c>
      <c r="AL6" s="1309" t="s">
        <v>216</v>
      </c>
    </row>
    <row r="7" spans="1:38" ht="51" customHeight="1" thickTop="1">
      <c r="A7" s="1310" t="s">
        <v>62</v>
      </c>
      <c r="B7" s="519">
        <v>40</v>
      </c>
      <c r="C7" s="520"/>
      <c r="D7" s="520">
        <v>8</v>
      </c>
      <c r="E7" s="520">
        <v>1</v>
      </c>
      <c r="F7" s="520"/>
      <c r="G7" s="521">
        <v>32</v>
      </c>
      <c r="H7" s="1311">
        <f>SUM(B7:G7)</f>
        <v>81</v>
      </c>
      <c r="I7" s="522">
        <v>18</v>
      </c>
      <c r="J7" s="520">
        <v>3</v>
      </c>
      <c r="K7" s="521">
        <v>52</v>
      </c>
      <c r="L7" s="1312">
        <f>SUM(I7:K7)</f>
        <v>73</v>
      </c>
      <c r="M7" s="519">
        <v>14</v>
      </c>
      <c r="N7" s="520">
        <v>3</v>
      </c>
      <c r="O7" s="523">
        <v>33</v>
      </c>
      <c r="P7" s="1313">
        <f>SUM(M7:O7)</f>
        <v>50</v>
      </c>
      <c r="Q7" s="524">
        <v>102</v>
      </c>
      <c r="R7" s="519"/>
      <c r="S7" s="520"/>
      <c r="T7" s="521">
        <v>6</v>
      </c>
      <c r="U7" s="1311">
        <f>SUM(R7:T7)</f>
        <v>6</v>
      </c>
      <c r="V7" s="519">
        <v>1</v>
      </c>
      <c r="W7" s="520"/>
      <c r="X7" s="521">
        <v>9</v>
      </c>
      <c r="Y7" s="1311">
        <f>SUM(V7:X7)</f>
        <v>10</v>
      </c>
      <c r="Z7" s="522">
        <v>2254</v>
      </c>
      <c r="AA7" s="525"/>
      <c r="AB7" s="519">
        <v>120576</v>
      </c>
      <c r="AC7" s="525">
        <v>21027</v>
      </c>
      <c r="AD7" s="1314">
        <f t="shared" ref="AD7:AD25" si="1">SUM(AB7:AC7)</f>
        <v>141603</v>
      </c>
      <c r="AE7" s="522"/>
      <c r="AF7" s="520">
        <v>42855</v>
      </c>
      <c r="AG7" s="520">
        <v>30</v>
      </c>
      <c r="AH7" s="520"/>
      <c r="AI7" s="526">
        <v>2576</v>
      </c>
      <c r="AJ7" s="527"/>
      <c r="AK7" s="1315">
        <f t="shared" ref="AK7:AK25" si="2">SUM(AD7:AJ7)</f>
        <v>187064</v>
      </c>
      <c r="AL7" s="1310" t="s">
        <v>62</v>
      </c>
    </row>
    <row r="8" spans="1:38" ht="51" customHeight="1">
      <c r="A8" s="1316" t="s">
        <v>63</v>
      </c>
      <c r="B8" s="528">
        <v>18</v>
      </c>
      <c r="C8" s="529">
        <v>1</v>
      </c>
      <c r="D8" s="529">
        <v>2</v>
      </c>
      <c r="E8" s="529"/>
      <c r="F8" s="529"/>
      <c r="G8" s="530">
        <v>16</v>
      </c>
      <c r="H8" s="1317">
        <f t="shared" ref="H8:H25" si="3">SUM(B8:G8)</f>
        <v>37</v>
      </c>
      <c r="I8" s="531">
        <v>6</v>
      </c>
      <c r="J8" s="529">
        <v>1</v>
      </c>
      <c r="K8" s="530">
        <v>21</v>
      </c>
      <c r="L8" s="544">
        <f t="shared" ref="L8:L25" si="4">SUM(I8:K8)</f>
        <v>28</v>
      </c>
      <c r="M8" s="528">
        <v>4</v>
      </c>
      <c r="N8" s="529">
        <v>0</v>
      </c>
      <c r="O8" s="532">
        <v>8</v>
      </c>
      <c r="P8" s="1314">
        <f t="shared" ref="P8:P25" si="5">SUM(M8:O8)</f>
        <v>12</v>
      </c>
      <c r="Q8" s="533">
        <v>23</v>
      </c>
      <c r="R8" s="528"/>
      <c r="S8" s="529"/>
      <c r="T8" s="530">
        <v>0</v>
      </c>
      <c r="U8" s="1317">
        <f t="shared" ref="U8:U25" si="6">SUM(R8:T8)</f>
        <v>0</v>
      </c>
      <c r="V8" s="528"/>
      <c r="W8" s="529"/>
      <c r="X8" s="530">
        <v>4</v>
      </c>
      <c r="Y8" s="1317">
        <f t="shared" ref="Y8:Y25" si="7">SUM(V8:X8)</f>
        <v>4</v>
      </c>
      <c r="Z8" s="534">
        <v>1374</v>
      </c>
      <c r="AA8" s="535">
        <v>1</v>
      </c>
      <c r="AB8" s="528">
        <v>44104</v>
      </c>
      <c r="AC8" s="535">
        <v>3669</v>
      </c>
      <c r="AD8" s="1318">
        <f t="shared" si="1"/>
        <v>47773</v>
      </c>
      <c r="AE8" s="531">
        <v>0</v>
      </c>
      <c r="AF8" s="529">
        <v>335</v>
      </c>
      <c r="AG8" s="529">
        <v>0</v>
      </c>
      <c r="AH8" s="529"/>
      <c r="AI8" s="529">
        <v>363</v>
      </c>
      <c r="AJ8" s="536"/>
      <c r="AK8" s="1319">
        <f t="shared" si="2"/>
        <v>48471</v>
      </c>
      <c r="AL8" s="1316" t="s">
        <v>63</v>
      </c>
    </row>
    <row r="9" spans="1:38" ht="51" customHeight="1">
      <c r="A9" s="1316" t="s">
        <v>64</v>
      </c>
      <c r="B9" s="528">
        <v>25</v>
      </c>
      <c r="C9" s="529">
        <v>2</v>
      </c>
      <c r="D9" s="529">
        <v>4</v>
      </c>
      <c r="E9" s="529"/>
      <c r="F9" s="529"/>
      <c r="G9" s="530">
        <v>15</v>
      </c>
      <c r="H9" s="1317">
        <f t="shared" si="3"/>
        <v>46</v>
      </c>
      <c r="I9" s="531">
        <v>20</v>
      </c>
      <c r="J9" s="529">
        <v>2</v>
      </c>
      <c r="K9" s="530">
        <v>22</v>
      </c>
      <c r="L9" s="544">
        <f t="shared" si="4"/>
        <v>44</v>
      </c>
      <c r="M9" s="528">
        <v>9</v>
      </c>
      <c r="N9" s="529"/>
      <c r="O9" s="532">
        <v>15</v>
      </c>
      <c r="P9" s="1318">
        <f t="shared" si="5"/>
        <v>24</v>
      </c>
      <c r="Q9" s="533">
        <v>43</v>
      </c>
      <c r="R9" s="528"/>
      <c r="S9" s="529"/>
      <c r="T9" s="530">
        <v>3</v>
      </c>
      <c r="U9" s="1317">
        <f t="shared" si="6"/>
        <v>3</v>
      </c>
      <c r="V9" s="528"/>
      <c r="W9" s="529"/>
      <c r="X9" s="530">
        <v>5</v>
      </c>
      <c r="Y9" s="1317">
        <f t="shared" si="7"/>
        <v>5</v>
      </c>
      <c r="Z9" s="531">
        <v>2715</v>
      </c>
      <c r="AA9" s="532">
        <v>3702</v>
      </c>
      <c r="AB9" s="528">
        <v>80240</v>
      </c>
      <c r="AC9" s="532">
        <v>20337</v>
      </c>
      <c r="AD9" s="1318">
        <f t="shared" si="1"/>
        <v>100577</v>
      </c>
      <c r="AE9" s="531">
        <v>0</v>
      </c>
      <c r="AF9" s="529">
        <v>6546</v>
      </c>
      <c r="AG9" s="529"/>
      <c r="AH9" s="529"/>
      <c r="AI9" s="529">
        <v>1</v>
      </c>
      <c r="AJ9" s="536"/>
      <c r="AK9" s="1319">
        <f t="shared" si="2"/>
        <v>107124</v>
      </c>
      <c r="AL9" s="1316" t="s">
        <v>64</v>
      </c>
    </row>
    <row r="10" spans="1:38" ht="51" customHeight="1">
      <c r="A10" s="1316" t="s">
        <v>65</v>
      </c>
      <c r="B10" s="528">
        <v>8</v>
      </c>
      <c r="C10" s="529"/>
      <c r="D10" s="529"/>
      <c r="E10" s="529"/>
      <c r="F10" s="529"/>
      <c r="G10" s="530">
        <v>15</v>
      </c>
      <c r="H10" s="1317">
        <f t="shared" si="3"/>
        <v>23</v>
      </c>
      <c r="I10" s="531">
        <v>9</v>
      </c>
      <c r="J10" s="529">
        <v>0</v>
      </c>
      <c r="K10" s="530">
        <v>7</v>
      </c>
      <c r="L10" s="544">
        <f t="shared" si="4"/>
        <v>16</v>
      </c>
      <c r="M10" s="528">
        <v>4</v>
      </c>
      <c r="N10" s="529"/>
      <c r="O10" s="532">
        <v>10</v>
      </c>
      <c r="P10" s="1318">
        <f t="shared" si="5"/>
        <v>14</v>
      </c>
      <c r="Q10" s="533">
        <v>19</v>
      </c>
      <c r="R10" s="528"/>
      <c r="S10" s="529"/>
      <c r="T10" s="530">
        <v>1</v>
      </c>
      <c r="U10" s="1317">
        <f t="shared" si="6"/>
        <v>1</v>
      </c>
      <c r="V10" s="528"/>
      <c r="W10" s="529">
        <v>1</v>
      </c>
      <c r="X10" s="530">
        <v>4</v>
      </c>
      <c r="Y10" s="1317">
        <f t="shared" si="7"/>
        <v>5</v>
      </c>
      <c r="Z10" s="531">
        <v>914</v>
      </c>
      <c r="AA10" s="532"/>
      <c r="AB10" s="528">
        <v>13179</v>
      </c>
      <c r="AC10" s="532">
        <v>9758</v>
      </c>
      <c r="AD10" s="1318">
        <f t="shared" si="1"/>
        <v>22937</v>
      </c>
      <c r="AE10" s="531"/>
      <c r="AF10" s="529"/>
      <c r="AG10" s="529"/>
      <c r="AH10" s="529"/>
      <c r="AI10" s="529">
        <v>52</v>
      </c>
      <c r="AJ10" s="536"/>
      <c r="AK10" s="1319">
        <f t="shared" si="2"/>
        <v>22989</v>
      </c>
      <c r="AL10" s="1316" t="s">
        <v>65</v>
      </c>
    </row>
    <row r="11" spans="1:38" ht="51" customHeight="1">
      <c r="A11" s="1316" t="s">
        <v>66</v>
      </c>
      <c r="B11" s="528">
        <v>9</v>
      </c>
      <c r="C11" s="529"/>
      <c r="D11" s="529">
        <v>5</v>
      </c>
      <c r="E11" s="529"/>
      <c r="F11" s="529"/>
      <c r="G11" s="530">
        <v>6</v>
      </c>
      <c r="H11" s="1317">
        <f t="shared" si="3"/>
        <v>20</v>
      </c>
      <c r="I11" s="531">
        <v>2</v>
      </c>
      <c r="J11" s="529">
        <v>1</v>
      </c>
      <c r="K11" s="530">
        <v>12</v>
      </c>
      <c r="L11" s="544">
        <f t="shared" si="4"/>
        <v>15</v>
      </c>
      <c r="M11" s="528">
        <v>2</v>
      </c>
      <c r="N11" s="529">
        <v>2</v>
      </c>
      <c r="O11" s="532">
        <v>7</v>
      </c>
      <c r="P11" s="1318">
        <f t="shared" si="5"/>
        <v>11</v>
      </c>
      <c r="Q11" s="533">
        <v>17</v>
      </c>
      <c r="R11" s="528"/>
      <c r="S11" s="529"/>
      <c r="T11" s="530">
        <v>0</v>
      </c>
      <c r="U11" s="1317">
        <f t="shared" si="6"/>
        <v>0</v>
      </c>
      <c r="V11" s="528">
        <v>1</v>
      </c>
      <c r="W11" s="529"/>
      <c r="X11" s="530">
        <v>5</v>
      </c>
      <c r="Y11" s="1317">
        <f t="shared" si="7"/>
        <v>6</v>
      </c>
      <c r="Z11" s="531">
        <v>313</v>
      </c>
      <c r="AA11" s="532">
        <v>0</v>
      </c>
      <c r="AB11" s="528">
        <v>14870</v>
      </c>
      <c r="AC11" s="532">
        <v>1693</v>
      </c>
      <c r="AD11" s="1318">
        <f t="shared" si="1"/>
        <v>16563</v>
      </c>
      <c r="AE11" s="531">
        <v>0</v>
      </c>
      <c r="AF11" s="529">
        <v>2621</v>
      </c>
      <c r="AG11" s="529">
        <v>0</v>
      </c>
      <c r="AH11" s="529"/>
      <c r="AI11" s="529">
        <v>92</v>
      </c>
      <c r="AJ11" s="536"/>
      <c r="AK11" s="1319">
        <f t="shared" si="2"/>
        <v>19276</v>
      </c>
      <c r="AL11" s="1316" t="s">
        <v>66</v>
      </c>
    </row>
    <row r="12" spans="1:38" ht="51" customHeight="1">
      <c r="A12" s="1316" t="s">
        <v>67</v>
      </c>
      <c r="B12" s="528">
        <v>7</v>
      </c>
      <c r="C12" s="529"/>
      <c r="D12" s="529">
        <v>4</v>
      </c>
      <c r="E12" s="529"/>
      <c r="F12" s="529"/>
      <c r="G12" s="530">
        <v>7</v>
      </c>
      <c r="H12" s="1317">
        <f t="shared" si="3"/>
        <v>18</v>
      </c>
      <c r="I12" s="531">
        <v>2</v>
      </c>
      <c r="J12" s="529">
        <v>0</v>
      </c>
      <c r="K12" s="530">
        <v>6</v>
      </c>
      <c r="L12" s="544">
        <f t="shared" si="4"/>
        <v>8</v>
      </c>
      <c r="M12" s="528">
        <v>1</v>
      </c>
      <c r="N12" s="529"/>
      <c r="O12" s="532">
        <v>2</v>
      </c>
      <c r="P12" s="1318">
        <f t="shared" si="5"/>
        <v>3</v>
      </c>
      <c r="Q12" s="533">
        <v>7</v>
      </c>
      <c r="R12" s="528"/>
      <c r="S12" s="529"/>
      <c r="T12" s="530">
        <v>0</v>
      </c>
      <c r="U12" s="1317">
        <f t="shared" si="6"/>
        <v>0</v>
      </c>
      <c r="V12" s="528"/>
      <c r="W12" s="529"/>
      <c r="X12" s="530">
        <v>2</v>
      </c>
      <c r="Y12" s="1317">
        <f t="shared" si="7"/>
        <v>2</v>
      </c>
      <c r="Z12" s="531">
        <v>285</v>
      </c>
      <c r="AA12" s="532"/>
      <c r="AB12" s="528">
        <v>5820</v>
      </c>
      <c r="AC12" s="532">
        <v>1344</v>
      </c>
      <c r="AD12" s="1318">
        <f t="shared" si="1"/>
        <v>7164</v>
      </c>
      <c r="AE12" s="531"/>
      <c r="AF12" s="529">
        <v>3077</v>
      </c>
      <c r="AG12" s="529"/>
      <c r="AH12" s="529"/>
      <c r="AI12" s="529">
        <v>24</v>
      </c>
      <c r="AJ12" s="536"/>
      <c r="AK12" s="1319">
        <f t="shared" si="2"/>
        <v>10265</v>
      </c>
      <c r="AL12" s="1316" t="s">
        <v>67</v>
      </c>
    </row>
    <row r="13" spans="1:38" ht="51" customHeight="1">
      <c r="A13" s="1316" t="s">
        <v>68</v>
      </c>
      <c r="B13" s="528">
        <v>24</v>
      </c>
      <c r="C13" s="529">
        <v>3</v>
      </c>
      <c r="D13" s="529">
        <v>8</v>
      </c>
      <c r="E13" s="529"/>
      <c r="F13" s="529"/>
      <c r="G13" s="530">
        <v>22</v>
      </c>
      <c r="H13" s="1317">
        <f t="shared" si="3"/>
        <v>57</v>
      </c>
      <c r="I13" s="531">
        <v>17</v>
      </c>
      <c r="J13" s="529">
        <v>0</v>
      </c>
      <c r="K13" s="530">
        <v>20</v>
      </c>
      <c r="L13" s="544">
        <f t="shared" si="4"/>
        <v>37</v>
      </c>
      <c r="M13" s="528">
        <v>8</v>
      </c>
      <c r="N13" s="529"/>
      <c r="O13" s="532">
        <v>16</v>
      </c>
      <c r="P13" s="1318">
        <f t="shared" si="5"/>
        <v>24</v>
      </c>
      <c r="Q13" s="533">
        <v>42</v>
      </c>
      <c r="R13" s="528"/>
      <c r="S13" s="529"/>
      <c r="T13" s="530">
        <v>4</v>
      </c>
      <c r="U13" s="1317">
        <f t="shared" si="6"/>
        <v>4</v>
      </c>
      <c r="V13" s="528">
        <v>1</v>
      </c>
      <c r="W13" s="529"/>
      <c r="X13" s="530">
        <v>4</v>
      </c>
      <c r="Y13" s="1317">
        <f t="shared" si="7"/>
        <v>5</v>
      </c>
      <c r="Z13" s="531">
        <v>1378</v>
      </c>
      <c r="AA13" s="532">
        <v>15</v>
      </c>
      <c r="AB13" s="528">
        <v>16911</v>
      </c>
      <c r="AC13" s="532">
        <v>12512</v>
      </c>
      <c r="AD13" s="1318">
        <f t="shared" si="1"/>
        <v>29423</v>
      </c>
      <c r="AE13" s="531">
        <v>0</v>
      </c>
      <c r="AF13" s="529">
        <v>13269</v>
      </c>
      <c r="AG13" s="529">
        <v>400</v>
      </c>
      <c r="AH13" s="529"/>
      <c r="AI13" s="529">
        <v>1294</v>
      </c>
      <c r="AJ13" s="536"/>
      <c r="AK13" s="1319">
        <f t="shared" si="2"/>
        <v>44386</v>
      </c>
      <c r="AL13" s="1316" t="s">
        <v>68</v>
      </c>
    </row>
    <row r="14" spans="1:38" ht="51" customHeight="1">
      <c r="A14" s="1316" t="s">
        <v>69</v>
      </c>
      <c r="B14" s="537">
        <v>6</v>
      </c>
      <c r="C14" s="538">
        <v>5</v>
      </c>
      <c r="D14" s="538"/>
      <c r="E14" s="538"/>
      <c r="F14" s="538"/>
      <c r="G14" s="539">
        <v>12</v>
      </c>
      <c r="H14" s="1317">
        <f t="shared" si="3"/>
        <v>23</v>
      </c>
      <c r="I14" s="540">
        <v>1</v>
      </c>
      <c r="J14" s="541">
        <v>0</v>
      </c>
      <c r="K14" s="539">
        <v>5</v>
      </c>
      <c r="L14" s="544">
        <f t="shared" si="4"/>
        <v>6</v>
      </c>
      <c r="M14" s="542"/>
      <c r="N14" s="541"/>
      <c r="O14" s="543">
        <v>1</v>
      </c>
      <c r="P14" s="1318">
        <f t="shared" si="5"/>
        <v>1</v>
      </c>
      <c r="Q14" s="544">
        <v>6</v>
      </c>
      <c r="R14" s="542"/>
      <c r="S14" s="529"/>
      <c r="T14" s="539">
        <v>0</v>
      </c>
      <c r="U14" s="1317">
        <f t="shared" si="6"/>
        <v>0</v>
      </c>
      <c r="V14" s="542"/>
      <c r="W14" s="541"/>
      <c r="X14" s="539">
        <v>0</v>
      </c>
      <c r="Y14" s="1317">
        <f t="shared" si="7"/>
        <v>0</v>
      </c>
      <c r="Z14" s="540">
        <v>60</v>
      </c>
      <c r="AA14" s="543">
        <v>3</v>
      </c>
      <c r="AB14" s="542">
        <v>644</v>
      </c>
      <c r="AC14" s="543">
        <v>176</v>
      </c>
      <c r="AD14" s="1318">
        <f t="shared" si="1"/>
        <v>820</v>
      </c>
      <c r="AE14" s="540">
        <v>3</v>
      </c>
      <c r="AF14" s="541">
        <v>148</v>
      </c>
      <c r="AG14" s="541"/>
      <c r="AH14" s="541"/>
      <c r="AI14" s="541">
        <v>1293</v>
      </c>
      <c r="AJ14" s="536"/>
      <c r="AK14" s="1319">
        <f t="shared" si="2"/>
        <v>2264</v>
      </c>
      <c r="AL14" s="1316" t="s">
        <v>69</v>
      </c>
    </row>
    <row r="15" spans="1:38" ht="51" customHeight="1">
      <c r="A15" s="1316" t="s">
        <v>70</v>
      </c>
      <c r="B15" s="528">
        <v>9</v>
      </c>
      <c r="C15" s="529">
        <v>1</v>
      </c>
      <c r="D15" s="529">
        <v>1</v>
      </c>
      <c r="E15" s="529"/>
      <c r="F15" s="529"/>
      <c r="G15" s="530">
        <v>8</v>
      </c>
      <c r="H15" s="1317">
        <f t="shared" si="3"/>
        <v>19</v>
      </c>
      <c r="I15" s="531">
        <v>2</v>
      </c>
      <c r="J15" s="529">
        <v>1</v>
      </c>
      <c r="K15" s="530">
        <v>7</v>
      </c>
      <c r="L15" s="544">
        <f t="shared" si="4"/>
        <v>10</v>
      </c>
      <c r="M15" s="528">
        <v>1</v>
      </c>
      <c r="N15" s="529"/>
      <c r="O15" s="532">
        <v>4</v>
      </c>
      <c r="P15" s="1318">
        <f t="shared" si="5"/>
        <v>5</v>
      </c>
      <c r="Q15" s="533">
        <v>10</v>
      </c>
      <c r="R15" s="528"/>
      <c r="S15" s="529"/>
      <c r="T15" s="530">
        <v>1</v>
      </c>
      <c r="U15" s="1317">
        <f t="shared" si="6"/>
        <v>1</v>
      </c>
      <c r="V15" s="528"/>
      <c r="W15" s="529"/>
      <c r="X15" s="530">
        <v>1</v>
      </c>
      <c r="Y15" s="1317">
        <f t="shared" si="7"/>
        <v>1</v>
      </c>
      <c r="Z15" s="531">
        <v>413</v>
      </c>
      <c r="AA15" s="532">
        <v>1</v>
      </c>
      <c r="AB15" s="528">
        <v>24375</v>
      </c>
      <c r="AC15" s="532">
        <v>6252</v>
      </c>
      <c r="AD15" s="1318">
        <f t="shared" si="1"/>
        <v>30627</v>
      </c>
      <c r="AE15" s="531">
        <v>0</v>
      </c>
      <c r="AF15" s="529">
        <v>217</v>
      </c>
      <c r="AG15" s="529"/>
      <c r="AH15" s="529"/>
      <c r="AI15" s="529">
        <v>291</v>
      </c>
      <c r="AJ15" s="536"/>
      <c r="AK15" s="1319">
        <f t="shared" si="2"/>
        <v>31135</v>
      </c>
      <c r="AL15" s="1316" t="s">
        <v>70</v>
      </c>
    </row>
    <row r="16" spans="1:38" ht="51" customHeight="1">
      <c r="A16" s="1316" t="s">
        <v>71</v>
      </c>
      <c r="B16" s="528">
        <v>8</v>
      </c>
      <c r="C16" s="529"/>
      <c r="D16" s="529">
        <v>2</v>
      </c>
      <c r="E16" s="529"/>
      <c r="F16" s="529"/>
      <c r="G16" s="530">
        <v>14</v>
      </c>
      <c r="H16" s="1317">
        <f t="shared" si="3"/>
        <v>24</v>
      </c>
      <c r="I16" s="531">
        <v>9</v>
      </c>
      <c r="J16" s="529">
        <v>1</v>
      </c>
      <c r="K16" s="530">
        <v>7</v>
      </c>
      <c r="L16" s="544">
        <f t="shared" si="4"/>
        <v>17</v>
      </c>
      <c r="M16" s="528">
        <v>4</v>
      </c>
      <c r="N16" s="529"/>
      <c r="O16" s="532">
        <v>2</v>
      </c>
      <c r="P16" s="1318">
        <f t="shared" si="5"/>
        <v>6</v>
      </c>
      <c r="Q16" s="533">
        <v>12</v>
      </c>
      <c r="R16" s="528"/>
      <c r="S16" s="529"/>
      <c r="T16" s="530">
        <v>1</v>
      </c>
      <c r="U16" s="1317">
        <f t="shared" si="6"/>
        <v>1</v>
      </c>
      <c r="V16" s="528"/>
      <c r="W16" s="529"/>
      <c r="X16" s="530">
        <v>2</v>
      </c>
      <c r="Y16" s="1317">
        <f t="shared" si="7"/>
        <v>2</v>
      </c>
      <c r="Z16" s="531">
        <v>937</v>
      </c>
      <c r="AA16" s="532"/>
      <c r="AB16" s="528">
        <v>17952</v>
      </c>
      <c r="AC16" s="532">
        <v>12265</v>
      </c>
      <c r="AD16" s="1318">
        <f t="shared" si="1"/>
        <v>30217</v>
      </c>
      <c r="AE16" s="531"/>
      <c r="AF16" s="529">
        <v>237</v>
      </c>
      <c r="AG16" s="529"/>
      <c r="AH16" s="529"/>
      <c r="AI16" s="529">
        <v>0</v>
      </c>
      <c r="AJ16" s="536"/>
      <c r="AK16" s="1319">
        <f t="shared" si="2"/>
        <v>30454</v>
      </c>
      <c r="AL16" s="1316" t="s">
        <v>71</v>
      </c>
    </row>
    <row r="17" spans="1:38" ht="51" customHeight="1">
      <c r="A17" s="1316" t="s">
        <v>72</v>
      </c>
      <c r="B17" s="528">
        <v>7</v>
      </c>
      <c r="C17" s="529"/>
      <c r="D17" s="529">
        <v>3</v>
      </c>
      <c r="E17" s="529"/>
      <c r="F17" s="529"/>
      <c r="G17" s="530">
        <v>4</v>
      </c>
      <c r="H17" s="1317">
        <f t="shared" si="3"/>
        <v>14</v>
      </c>
      <c r="I17" s="531">
        <v>7</v>
      </c>
      <c r="J17" s="529">
        <v>0</v>
      </c>
      <c r="K17" s="530">
        <v>7</v>
      </c>
      <c r="L17" s="544">
        <f t="shared" si="4"/>
        <v>14</v>
      </c>
      <c r="M17" s="528">
        <v>3</v>
      </c>
      <c r="N17" s="529">
        <v>1</v>
      </c>
      <c r="O17" s="532">
        <v>3</v>
      </c>
      <c r="P17" s="1318">
        <f t="shared" si="5"/>
        <v>7</v>
      </c>
      <c r="Q17" s="533">
        <v>15</v>
      </c>
      <c r="R17" s="528"/>
      <c r="S17" s="529"/>
      <c r="T17" s="530">
        <v>2</v>
      </c>
      <c r="U17" s="1317">
        <f t="shared" si="6"/>
        <v>2</v>
      </c>
      <c r="V17" s="528"/>
      <c r="W17" s="529"/>
      <c r="X17" s="530">
        <v>1</v>
      </c>
      <c r="Y17" s="1317">
        <f t="shared" si="7"/>
        <v>1</v>
      </c>
      <c r="Z17" s="531">
        <v>767</v>
      </c>
      <c r="AA17" s="532"/>
      <c r="AB17" s="528">
        <v>26716</v>
      </c>
      <c r="AC17" s="532">
        <v>3331</v>
      </c>
      <c r="AD17" s="1318">
        <f t="shared" si="1"/>
        <v>30047</v>
      </c>
      <c r="AE17" s="531"/>
      <c r="AF17" s="529">
        <v>389</v>
      </c>
      <c r="AG17" s="529"/>
      <c r="AH17" s="529"/>
      <c r="AI17" s="529">
        <v>2908</v>
      </c>
      <c r="AJ17" s="536"/>
      <c r="AK17" s="1319">
        <f t="shared" si="2"/>
        <v>33344</v>
      </c>
      <c r="AL17" s="1316" t="s">
        <v>72</v>
      </c>
    </row>
    <row r="18" spans="1:38" ht="51" customHeight="1">
      <c r="A18" s="1320" t="s">
        <v>350</v>
      </c>
      <c r="B18" s="547">
        <v>13</v>
      </c>
      <c r="C18" s="545"/>
      <c r="D18" s="545">
        <v>5</v>
      </c>
      <c r="E18" s="545"/>
      <c r="F18" s="545"/>
      <c r="G18" s="546">
        <v>21</v>
      </c>
      <c r="H18" s="1321">
        <f t="shared" si="3"/>
        <v>39</v>
      </c>
      <c r="I18" s="531">
        <v>1</v>
      </c>
      <c r="J18" s="545">
        <v>1</v>
      </c>
      <c r="K18" s="546">
        <v>13</v>
      </c>
      <c r="L18" s="1322">
        <f t="shared" si="4"/>
        <v>15</v>
      </c>
      <c r="M18" s="547"/>
      <c r="N18" s="545"/>
      <c r="O18" s="535">
        <v>5</v>
      </c>
      <c r="P18" s="1323">
        <f>SUM(M18:O18)</f>
        <v>5</v>
      </c>
      <c r="Q18" s="548">
        <v>14</v>
      </c>
      <c r="R18" s="547"/>
      <c r="S18" s="529"/>
      <c r="T18" s="546">
        <v>3</v>
      </c>
      <c r="U18" s="1321">
        <f t="shared" si="6"/>
        <v>3</v>
      </c>
      <c r="V18" s="547"/>
      <c r="W18" s="545"/>
      <c r="X18" s="546">
        <v>2</v>
      </c>
      <c r="Y18" s="1321">
        <f t="shared" si="7"/>
        <v>2</v>
      </c>
      <c r="Z18" s="534">
        <v>510</v>
      </c>
      <c r="AA18" s="535">
        <v>1</v>
      </c>
      <c r="AB18" s="547">
        <v>6517</v>
      </c>
      <c r="AC18" s="535">
        <v>2437</v>
      </c>
      <c r="AD18" s="1323">
        <f t="shared" si="1"/>
        <v>8954</v>
      </c>
      <c r="AE18" s="534"/>
      <c r="AF18" s="545">
        <v>17314</v>
      </c>
      <c r="AG18" s="545"/>
      <c r="AH18" s="545"/>
      <c r="AI18" s="545">
        <v>395</v>
      </c>
      <c r="AJ18" s="549"/>
      <c r="AK18" s="1324">
        <f t="shared" si="2"/>
        <v>26663</v>
      </c>
      <c r="AL18" s="1320" t="s">
        <v>336</v>
      </c>
    </row>
    <row r="19" spans="1:38" ht="51" customHeight="1" thickBot="1">
      <c r="A19" s="1325" t="s">
        <v>351</v>
      </c>
      <c r="B19" s="550">
        <v>14</v>
      </c>
      <c r="C19" s="551"/>
      <c r="D19" s="551">
        <v>1</v>
      </c>
      <c r="E19" s="551"/>
      <c r="F19" s="551"/>
      <c r="G19" s="552">
        <v>5</v>
      </c>
      <c r="H19" s="1326">
        <f t="shared" si="3"/>
        <v>20</v>
      </c>
      <c r="I19" s="553">
        <v>10</v>
      </c>
      <c r="J19" s="551">
        <v>0</v>
      </c>
      <c r="K19" s="552">
        <v>16</v>
      </c>
      <c r="L19" s="1327">
        <f t="shared" si="4"/>
        <v>26</v>
      </c>
      <c r="M19" s="550">
        <v>8</v>
      </c>
      <c r="N19" s="551">
        <v>0</v>
      </c>
      <c r="O19" s="554">
        <v>18</v>
      </c>
      <c r="P19" s="1328">
        <f t="shared" si="5"/>
        <v>26</v>
      </c>
      <c r="Q19" s="555">
        <v>41</v>
      </c>
      <c r="R19" s="553"/>
      <c r="S19" s="551"/>
      <c r="T19" s="552">
        <v>1</v>
      </c>
      <c r="U19" s="1326">
        <f t="shared" si="6"/>
        <v>1</v>
      </c>
      <c r="V19" s="550"/>
      <c r="W19" s="551"/>
      <c r="X19" s="552">
        <v>2</v>
      </c>
      <c r="Y19" s="1326">
        <f t="shared" si="7"/>
        <v>2</v>
      </c>
      <c r="Z19" s="553">
        <v>2314</v>
      </c>
      <c r="AA19" s="554">
        <v>0</v>
      </c>
      <c r="AB19" s="550">
        <v>63031</v>
      </c>
      <c r="AC19" s="554">
        <v>11031</v>
      </c>
      <c r="AD19" s="1328">
        <f t="shared" si="1"/>
        <v>74062</v>
      </c>
      <c r="AE19" s="553"/>
      <c r="AF19" s="551">
        <v>90</v>
      </c>
      <c r="AG19" s="551"/>
      <c r="AH19" s="551"/>
      <c r="AI19" s="551">
        <v>0</v>
      </c>
      <c r="AJ19" s="556">
        <v>2538</v>
      </c>
      <c r="AK19" s="1329">
        <f t="shared" si="2"/>
        <v>76690</v>
      </c>
      <c r="AL19" s="1325" t="s">
        <v>351</v>
      </c>
    </row>
    <row r="20" spans="1:38" ht="51" customHeight="1">
      <c r="A20" s="1330" t="s">
        <v>335</v>
      </c>
      <c r="B20" s="557">
        <v>6</v>
      </c>
      <c r="C20" s="558"/>
      <c r="D20" s="558">
        <v>2</v>
      </c>
      <c r="E20" s="558"/>
      <c r="F20" s="558"/>
      <c r="G20" s="559">
        <v>8</v>
      </c>
      <c r="H20" s="1331">
        <f t="shared" si="3"/>
        <v>16</v>
      </c>
      <c r="I20" s="557">
        <v>5</v>
      </c>
      <c r="J20" s="558">
        <v>0</v>
      </c>
      <c r="K20" s="559">
        <v>4</v>
      </c>
      <c r="L20" s="1331">
        <f t="shared" si="4"/>
        <v>9</v>
      </c>
      <c r="M20" s="557">
        <v>3</v>
      </c>
      <c r="N20" s="558"/>
      <c r="O20" s="560">
        <v>3</v>
      </c>
      <c r="P20" s="1332">
        <f t="shared" si="5"/>
        <v>6</v>
      </c>
      <c r="Q20" s="561">
        <v>8</v>
      </c>
      <c r="R20" s="547"/>
      <c r="S20" s="558"/>
      <c r="T20" s="559">
        <v>2</v>
      </c>
      <c r="U20" s="1331">
        <f t="shared" si="6"/>
        <v>2</v>
      </c>
      <c r="V20" s="557"/>
      <c r="W20" s="558"/>
      <c r="X20" s="559">
        <v>1</v>
      </c>
      <c r="Y20" s="1331">
        <f t="shared" si="7"/>
        <v>1</v>
      </c>
      <c r="Z20" s="557">
        <v>430</v>
      </c>
      <c r="AA20" s="559"/>
      <c r="AB20" s="557">
        <v>20585</v>
      </c>
      <c r="AC20" s="560">
        <v>383</v>
      </c>
      <c r="AD20" s="1332">
        <f t="shared" si="1"/>
        <v>20968</v>
      </c>
      <c r="AE20" s="562"/>
      <c r="AF20" s="558">
        <v>107</v>
      </c>
      <c r="AG20" s="558"/>
      <c r="AH20" s="558"/>
      <c r="AI20" s="558">
        <v>21</v>
      </c>
      <c r="AJ20" s="563"/>
      <c r="AK20" s="1333">
        <f t="shared" si="2"/>
        <v>21096</v>
      </c>
      <c r="AL20" s="1330" t="s">
        <v>335</v>
      </c>
    </row>
    <row r="21" spans="1:38" ht="51" customHeight="1">
      <c r="A21" s="1334" t="s">
        <v>73</v>
      </c>
      <c r="B21" s="564"/>
      <c r="C21" s="565"/>
      <c r="D21" s="565"/>
      <c r="E21" s="565"/>
      <c r="F21" s="565"/>
      <c r="G21" s="566">
        <v>2</v>
      </c>
      <c r="H21" s="1335">
        <f t="shared" si="3"/>
        <v>2</v>
      </c>
      <c r="I21" s="564"/>
      <c r="J21" s="565"/>
      <c r="K21" s="566"/>
      <c r="L21" s="1335">
        <f t="shared" si="4"/>
        <v>0</v>
      </c>
      <c r="M21" s="564"/>
      <c r="N21" s="565"/>
      <c r="O21" s="567"/>
      <c r="P21" s="1336">
        <f t="shared" si="5"/>
        <v>0</v>
      </c>
      <c r="Q21" s="568"/>
      <c r="R21" s="547"/>
      <c r="S21" s="565"/>
      <c r="T21" s="566"/>
      <c r="U21" s="1335">
        <f t="shared" si="6"/>
        <v>0</v>
      </c>
      <c r="V21" s="564"/>
      <c r="W21" s="565"/>
      <c r="X21" s="566">
        <v>0</v>
      </c>
      <c r="Y21" s="1335">
        <f t="shared" si="7"/>
        <v>0</v>
      </c>
      <c r="Z21" s="564"/>
      <c r="AA21" s="566"/>
      <c r="AB21" s="564"/>
      <c r="AC21" s="567"/>
      <c r="AD21" s="1336">
        <f t="shared" si="1"/>
        <v>0</v>
      </c>
      <c r="AE21" s="569"/>
      <c r="AF21" s="565"/>
      <c r="AG21" s="565"/>
      <c r="AH21" s="565"/>
      <c r="AI21" s="565">
        <v>7100</v>
      </c>
      <c r="AJ21" s="570"/>
      <c r="AK21" s="1337">
        <f t="shared" si="2"/>
        <v>7100</v>
      </c>
      <c r="AL21" s="1334" t="s">
        <v>73</v>
      </c>
    </row>
    <row r="22" spans="1:38" ht="51" customHeight="1">
      <c r="A22" s="1316" t="s">
        <v>74</v>
      </c>
      <c r="B22" s="528"/>
      <c r="C22" s="529"/>
      <c r="D22" s="529"/>
      <c r="E22" s="529"/>
      <c r="F22" s="529"/>
      <c r="G22" s="530"/>
      <c r="H22" s="1317">
        <f t="shared" si="3"/>
        <v>0</v>
      </c>
      <c r="I22" s="528">
        <v>0</v>
      </c>
      <c r="J22" s="529">
        <v>0</v>
      </c>
      <c r="K22" s="530">
        <v>0</v>
      </c>
      <c r="L22" s="1317">
        <f t="shared" si="4"/>
        <v>0</v>
      </c>
      <c r="M22" s="528"/>
      <c r="N22" s="529"/>
      <c r="O22" s="532"/>
      <c r="P22" s="1318">
        <f t="shared" si="5"/>
        <v>0</v>
      </c>
      <c r="Q22" s="571"/>
      <c r="R22" s="547"/>
      <c r="S22" s="565"/>
      <c r="T22" s="530"/>
      <c r="U22" s="1317">
        <f t="shared" si="6"/>
        <v>0</v>
      </c>
      <c r="V22" s="528"/>
      <c r="W22" s="529"/>
      <c r="X22" s="530"/>
      <c r="Y22" s="1317">
        <f t="shared" si="7"/>
        <v>0</v>
      </c>
      <c r="Z22" s="528"/>
      <c r="AA22" s="530"/>
      <c r="AB22" s="528"/>
      <c r="AC22" s="532"/>
      <c r="AD22" s="1318">
        <f t="shared" si="1"/>
        <v>0</v>
      </c>
      <c r="AE22" s="531"/>
      <c r="AF22" s="529"/>
      <c r="AG22" s="529"/>
      <c r="AH22" s="529"/>
      <c r="AI22" s="529"/>
      <c r="AJ22" s="536"/>
      <c r="AK22" s="1319">
        <f t="shared" si="2"/>
        <v>0</v>
      </c>
      <c r="AL22" s="1316" t="s">
        <v>74</v>
      </c>
    </row>
    <row r="23" spans="1:38" ht="51" customHeight="1">
      <c r="A23" s="1316" t="s">
        <v>75</v>
      </c>
      <c r="B23" s="528">
        <v>3</v>
      </c>
      <c r="C23" s="529">
        <v>1</v>
      </c>
      <c r="D23" s="529">
        <v>1</v>
      </c>
      <c r="E23" s="529"/>
      <c r="F23" s="529"/>
      <c r="G23" s="530">
        <v>4</v>
      </c>
      <c r="H23" s="1317">
        <f t="shared" si="3"/>
        <v>9</v>
      </c>
      <c r="I23" s="528">
        <v>0</v>
      </c>
      <c r="J23" s="529">
        <v>1</v>
      </c>
      <c r="K23" s="530">
        <v>4</v>
      </c>
      <c r="L23" s="1317">
        <f t="shared" si="4"/>
        <v>5</v>
      </c>
      <c r="M23" s="528"/>
      <c r="N23" s="529">
        <v>1</v>
      </c>
      <c r="O23" s="532">
        <v>2</v>
      </c>
      <c r="P23" s="1318">
        <f t="shared" si="5"/>
        <v>3</v>
      </c>
      <c r="Q23" s="571">
        <v>9</v>
      </c>
      <c r="R23" s="547"/>
      <c r="S23" s="565"/>
      <c r="T23" s="530">
        <v>1</v>
      </c>
      <c r="U23" s="1317">
        <f t="shared" si="6"/>
        <v>1</v>
      </c>
      <c r="V23" s="528"/>
      <c r="W23" s="529"/>
      <c r="X23" s="530">
        <v>1</v>
      </c>
      <c r="Y23" s="1317">
        <f t="shared" si="7"/>
        <v>1</v>
      </c>
      <c r="Z23" s="528">
        <v>45</v>
      </c>
      <c r="AA23" s="530">
        <v>1</v>
      </c>
      <c r="AB23" s="528">
        <v>1312</v>
      </c>
      <c r="AC23" s="532">
        <v>73</v>
      </c>
      <c r="AD23" s="1318">
        <f t="shared" si="1"/>
        <v>1385</v>
      </c>
      <c r="AE23" s="531"/>
      <c r="AF23" s="529">
        <v>54</v>
      </c>
      <c r="AG23" s="529"/>
      <c r="AH23" s="529"/>
      <c r="AI23" s="529"/>
      <c r="AJ23" s="536"/>
      <c r="AK23" s="1319">
        <f t="shared" si="2"/>
        <v>1439</v>
      </c>
      <c r="AL23" s="1316" t="s">
        <v>75</v>
      </c>
    </row>
    <row r="24" spans="1:38" ht="51" customHeight="1">
      <c r="A24" s="1316" t="s">
        <v>76</v>
      </c>
      <c r="B24" s="528"/>
      <c r="C24" s="529"/>
      <c r="D24" s="529"/>
      <c r="E24" s="529"/>
      <c r="F24" s="529"/>
      <c r="G24" s="530">
        <v>3</v>
      </c>
      <c r="H24" s="1317">
        <f t="shared" si="3"/>
        <v>3</v>
      </c>
      <c r="I24" s="528">
        <v>0</v>
      </c>
      <c r="J24" s="529">
        <v>0</v>
      </c>
      <c r="K24" s="530">
        <v>0</v>
      </c>
      <c r="L24" s="1317">
        <f t="shared" si="4"/>
        <v>0</v>
      </c>
      <c r="M24" s="528"/>
      <c r="N24" s="529"/>
      <c r="O24" s="532"/>
      <c r="P24" s="1318">
        <f t="shared" si="5"/>
        <v>0</v>
      </c>
      <c r="Q24" s="571"/>
      <c r="R24" s="547"/>
      <c r="S24" s="565"/>
      <c r="T24" s="530">
        <v>1</v>
      </c>
      <c r="U24" s="1317">
        <f t="shared" si="6"/>
        <v>1</v>
      </c>
      <c r="V24" s="528"/>
      <c r="W24" s="529"/>
      <c r="X24" s="530"/>
      <c r="Y24" s="1317">
        <f t="shared" si="7"/>
        <v>0</v>
      </c>
      <c r="Z24" s="528"/>
      <c r="AA24" s="530"/>
      <c r="AB24" s="528"/>
      <c r="AC24" s="532"/>
      <c r="AD24" s="1318">
        <f t="shared" si="1"/>
        <v>0</v>
      </c>
      <c r="AE24" s="531"/>
      <c r="AF24" s="529"/>
      <c r="AG24" s="529"/>
      <c r="AH24" s="529"/>
      <c r="AI24" s="529"/>
      <c r="AJ24" s="536"/>
      <c r="AK24" s="1319">
        <f t="shared" si="2"/>
        <v>0</v>
      </c>
      <c r="AL24" s="1316" t="s">
        <v>76</v>
      </c>
    </row>
    <row r="25" spans="1:38" ht="51" customHeight="1" thickBot="1">
      <c r="A25" s="1325" t="s">
        <v>77</v>
      </c>
      <c r="B25" s="550">
        <v>1</v>
      </c>
      <c r="C25" s="551"/>
      <c r="D25" s="551"/>
      <c r="E25" s="551"/>
      <c r="F25" s="551"/>
      <c r="G25" s="552">
        <v>2</v>
      </c>
      <c r="H25" s="1326">
        <f t="shared" si="3"/>
        <v>3</v>
      </c>
      <c r="I25" s="550">
        <v>1</v>
      </c>
      <c r="J25" s="551">
        <v>0</v>
      </c>
      <c r="K25" s="552">
        <v>0</v>
      </c>
      <c r="L25" s="1326">
        <f t="shared" si="4"/>
        <v>1</v>
      </c>
      <c r="M25" s="550">
        <v>1</v>
      </c>
      <c r="N25" s="551"/>
      <c r="O25" s="554"/>
      <c r="P25" s="1328">
        <f t="shared" si="5"/>
        <v>1</v>
      </c>
      <c r="Q25" s="555">
        <v>4</v>
      </c>
      <c r="R25" s="550"/>
      <c r="S25" s="551"/>
      <c r="T25" s="552"/>
      <c r="U25" s="1326">
        <f t="shared" si="6"/>
        <v>0</v>
      </c>
      <c r="V25" s="550"/>
      <c r="W25" s="551"/>
      <c r="X25" s="552"/>
      <c r="Y25" s="1326">
        <f t="shared" si="7"/>
        <v>0</v>
      </c>
      <c r="Z25" s="550">
        <v>141</v>
      </c>
      <c r="AA25" s="552"/>
      <c r="AB25" s="550">
        <v>4279</v>
      </c>
      <c r="AC25" s="554">
        <v>344</v>
      </c>
      <c r="AD25" s="1328">
        <f t="shared" si="1"/>
        <v>4623</v>
      </c>
      <c r="AE25" s="553"/>
      <c r="AF25" s="551">
        <v>118</v>
      </c>
      <c r="AG25" s="551"/>
      <c r="AH25" s="551"/>
      <c r="AI25" s="551">
        <v>119</v>
      </c>
      <c r="AJ25" s="556"/>
      <c r="AK25" s="1329">
        <f t="shared" si="2"/>
        <v>4860</v>
      </c>
      <c r="AL25" s="1325" t="s">
        <v>77</v>
      </c>
    </row>
    <row r="26" spans="1:38" ht="15.75" customHeight="1">
      <c r="V26" s="1338"/>
      <c r="W26" s="1339"/>
      <c r="X26" s="1339"/>
      <c r="Y26" s="1339"/>
      <c r="Z26" s="1339"/>
      <c r="AA26" s="1339"/>
      <c r="AB26" s="1339"/>
      <c r="AC26" s="1339"/>
      <c r="AD26" s="1339"/>
      <c r="AE26" s="1339"/>
      <c r="AF26" s="1339"/>
      <c r="AG26" s="1339"/>
      <c r="AH26" s="1339"/>
      <c r="AI26" s="1339"/>
      <c r="AJ26" s="1339"/>
      <c r="AK26" s="1339"/>
      <c r="AL26" s="1339"/>
    </row>
  </sheetData>
  <mergeCells count="44">
    <mergeCell ref="E4:E5"/>
    <mergeCell ref="G4:G5"/>
    <mergeCell ref="P4:P5"/>
    <mergeCell ref="R4:R5"/>
    <mergeCell ref="S4:S5"/>
    <mergeCell ref="Q3:Q5"/>
    <mergeCell ref="R3:U3"/>
    <mergeCell ref="A3:A5"/>
    <mergeCell ref="B3:H3"/>
    <mergeCell ref="I3:L3"/>
    <mergeCell ref="M3:P3"/>
    <mergeCell ref="J4:J5"/>
    <mergeCell ref="K4:K5"/>
    <mergeCell ref="L4:L5"/>
    <mergeCell ref="M4:M5"/>
    <mergeCell ref="N4:N5"/>
    <mergeCell ref="O4:O5"/>
    <mergeCell ref="H4:H5"/>
    <mergeCell ref="I4:I5"/>
    <mergeCell ref="F4:F5"/>
    <mergeCell ref="B4:B5"/>
    <mergeCell ref="C4:C5"/>
    <mergeCell ref="D4:D5"/>
    <mergeCell ref="V26:AL26"/>
    <mergeCell ref="AB4:AD4"/>
    <mergeCell ref="AE4:AE5"/>
    <mergeCell ref="AK4:AK5"/>
    <mergeCell ref="AF4:AF5"/>
    <mergeCell ref="W4:W5"/>
    <mergeCell ref="X4:X5"/>
    <mergeCell ref="Y4:Y5"/>
    <mergeCell ref="V4:V5"/>
    <mergeCell ref="Z3:AA3"/>
    <mergeCell ref="T4:T5"/>
    <mergeCell ref="U4:U5"/>
    <mergeCell ref="AB3:AK3"/>
    <mergeCell ref="AL3:AL5"/>
    <mergeCell ref="Z4:Z5"/>
    <mergeCell ref="AA4:AA5"/>
    <mergeCell ref="AG4:AG5"/>
    <mergeCell ref="AH4:AH5"/>
    <mergeCell ref="AI4:AI5"/>
    <mergeCell ref="AJ4:AJ5"/>
    <mergeCell ref="V3:Y3"/>
  </mergeCells>
  <phoneticPr fontId="7"/>
  <printOptions horizontalCentered="1"/>
  <pageMargins left="0.59055118110236227" right="0.59055118110236227" top="0.75" bottom="0.59055118110236227" header="0.51181102362204722" footer="0.51181102362204722"/>
  <pageSetup paperSize="9" scale="66" fitToWidth="2" orientation="portrait" blackAndWhite="1" r:id="rId1"/>
  <headerFooter alignWithMargins="0"/>
  <colBreaks count="1" manualBreakCount="1">
    <brk id="21" max="2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2:G22"/>
  <sheetViews>
    <sheetView view="pageBreakPreview" zoomScale="85" zoomScaleNormal="100" zoomScaleSheetLayoutView="85" workbookViewId="0">
      <selection activeCell="I6" sqref="I6"/>
    </sheetView>
  </sheetViews>
  <sheetFormatPr defaultColWidth="9" defaultRowHeight="13"/>
  <cols>
    <col min="3" max="4" width="9.6328125" customWidth="1"/>
    <col min="5" max="5" width="10.90625" customWidth="1"/>
    <col min="6" max="7" width="17.7265625" customWidth="1"/>
  </cols>
  <sheetData>
    <row r="2" spans="1:7" ht="21.75" customHeight="1"/>
    <row r="3" spans="1:7" ht="36" customHeight="1">
      <c r="A3" s="795" t="s">
        <v>441</v>
      </c>
      <c r="B3" s="795"/>
      <c r="C3" s="795"/>
      <c r="D3" s="795"/>
      <c r="E3" s="795"/>
      <c r="F3" s="795"/>
      <c r="G3" s="795"/>
    </row>
    <row r="4" spans="1:7" ht="36" customHeight="1" thickBot="1">
      <c r="A4" s="196"/>
      <c r="B4" s="196"/>
      <c r="C4" s="196"/>
      <c r="D4" s="196"/>
      <c r="E4" s="196"/>
      <c r="F4" s="196"/>
      <c r="G4" s="196"/>
    </row>
    <row r="5" spans="1:7" ht="32.25" customHeight="1" thickBot="1">
      <c r="A5" s="796" t="s">
        <v>228</v>
      </c>
      <c r="B5" s="797"/>
      <c r="C5" s="797"/>
      <c r="D5" s="798"/>
      <c r="E5" s="197" t="s">
        <v>81</v>
      </c>
      <c r="F5" s="197" t="s">
        <v>664</v>
      </c>
      <c r="G5" s="197" t="s">
        <v>626</v>
      </c>
    </row>
    <row r="6" spans="1:7" ht="36" customHeight="1">
      <c r="A6" s="799" t="s">
        <v>229</v>
      </c>
      <c r="B6" s="594"/>
      <c r="C6" s="802" t="s">
        <v>11</v>
      </c>
      <c r="D6" s="803"/>
      <c r="E6" s="198" t="s">
        <v>83</v>
      </c>
      <c r="F6" s="335">
        <f>'8'!G4/365</f>
        <v>1.2438356164383562</v>
      </c>
      <c r="G6" s="335">
        <f>'8'!K4/365</f>
        <v>1.6082191780821917</v>
      </c>
    </row>
    <row r="7" spans="1:7" ht="36" customHeight="1">
      <c r="A7" s="648"/>
      <c r="B7" s="745"/>
      <c r="C7" s="804" t="s">
        <v>104</v>
      </c>
      <c r="D7" s="805"/>
      <c r="E7" s="194" t="s">
        <v>105</v>
      </c>
      <c r="F7" s="336">
        <f>'8'!G22/365</f>
        <v>1848.2739726027398</v>
      </c>
      <c r="G7" s="336">
        <f>'8'!K22/365</f>
        <v>4408.9863013698632</v>
      </c>
    </row>
    <row r="8" spans="1:7" ht="36" customHeight="1">
      <c r="A8" s="648"/>
      <c r="B8" s="745"/>
      <c r="C8" s="804" t="s">
        <v>230</v>
      </c>
      <c r="D8" s="805"/>
      <c r="E8" s="194" t="s">
        <v>231</v>
      </c>
      <c r="F8" s="337">
        <f>'8'!G11/365</f>
        <v>0.88767123287671235</v>
      </c>
      <c r="G8" s="337">
        <f>'8'!K11/365</f>
        <v>1.010958904109589</v>
      </c>
    </row>
    <row r="9" spans="1:7" ht="36" customHeight="1">
      <c r="A9" s="648"/>
      <c r="B9" s="745"/>
      <c r="C9" s="804" t="s">
        <v>232</v>
      </c>
      <c r="D9" s="805"/>
      <c r="E9" s="194" t="s">
        <v>233</v>
      </c>
      <c r="F9" s="337">
        <f>'8'!G20/365</f>
        <v>40.684931506849317</v>
      </c>
      <c r="G9" s="337">
        <f>'8'!K20/365</f>
        <v>44.334246575342469</v>
      </c>
    </row>
    <row r="10" spans="1:7" ht="36" customHeight="1">
      <c r="A10" s="648"/>
      <c r="B10" s="745"/>
      <c r="C10" s="804" t="s">
        <v>234</v>
      </c>
      <c r="D10" s="805"/>
      <c r="E10" s="194" t="s">
        <v>235</v>
      </c>
      <c r="F10" s="337">
        <f>'8'!G21/365</f>
        <v>10.202739726027398</v>
      </c>
      <c r="G10" s="337">
        <f>'8'!K21/365</f>
        <v>0.90410958904109584</v>
      </c>
    </row>
    <row r="11" spans="1:7" ht="36" customHeight="1">
      <c r="A11" s="648"/>
      <c r="B11" s="745"/>
      <c r="C11" s="804" t="s">
        <v>236</v>
      </c>
      <c r="D11" s="805"/>
      <c r="E11" s="194" t="s">
        <v>96</v>
      </c>
      <c r="F11" s="337">
        <f>'8'!G15/365</f>
        <v>0.54246575342465753</v>
      </c>
      <c r="G11" s="337">
        <f>'8'!K15/365</f>
        <v>0.55616438356164388</v>
      </c>
    </row>
    <row r="12" spans="1:7" ht="36" customHeight="1">
      <c r="A12" s="648"/>
      <c r="B12" s="745"/>
      <c r="C12" s="804" t="s">
        <v>443</v>
      </c>
      <c r="D12" s="805"/>
      <c r="E12" s="194" t="s">
        <v>238</v>
      </c>
      <c r="F12" s="337">
        <f>'8'!G16/365</f>
        <v>1.0191780821917809</v>
      </c>
      <c r="G12" s="337">
        <f>'8'!K16/365</f>
        <v>1.0904109589041096</v>
      </c>
    </row>
    <row r="13" spans="1:7" ht="36" customHeight="1">
      <c r="A13" s="648"/>
      <c r="B13" s="745"/>
      <c r="C13" s="804" t="s">
        <v>100</v>
      </c>
      <c r="D13" s="805"/>
      <c r="E13" s="194" t="s">
        <v>238</v>
      </c>
      <c r="F13" s="337">
        <f>'8'!G18/365</f>
        <v>7.1232876712328766E-2</v>
      </c>
      <c r="G13" s="337">
        <f>'8'!K18/365</f>
        <v>8.2191780821917804E-2</v>
      </c>
    </row>
    <row r="14" spans="1:7" ht="36" customHeight="1" thickBot="1">
      <c r="A14" s="800"/>
      <c r="B14" s="801"/>
      <c r="C14" s="806" t="s">
        <v>101</v>
      </c>
      <c r="D14" s="807"/>
      <c r="E14" s="199" t="s">
        <v>238</v>
      </c>
      <c r="F14" s="338">
        <f>'8'!G19/365</f>
        <v>0.12876712328767123</v>
      </c>
      <c r="G14" s="338">
        <f>'8'!K19/365</f>
        <v>0.19452054794520549</v>
      </c>
    </row>
    <row r="15" spans="1:7" ht="36" customHeight="1" thickBot="1">
      <c r="A15" s="791" t="s">
        <v>239</v>
      </c>
      <c r="B15" s="792"/>
      <c r="C15" s="793" t="s">
        <v>104</v>
      </c>
      <c r="D15" s="794"/>
      <c r="E15" s="200" t="s">
        <v>105</v>
      </c>
      <c r="F15" s="339">
        <f>'8'!G22/'8'!G4</f>
        <v>1485.9471365638767</v>
      </c>
      <c r="G15" s="339">
        <f>'8'!K22/'8'!K4</f>
        <v>2741.5332197614994</v>
      </c>
    </row>
    <row r="16" spans="1:7" ht="36" customHeight="1">
      <c r="A16" s="809" t="s">
        <v>240</v>
      </c>
      <c r="B16" s="810"/>
      <c r="C16" s="802" t="s">
        <v>104</v>
      </c>
      <c r="D16" s="803"/>
      <c r="E16" s="201" t="s">
        <v>105</v>
      </c>
      <c r="F16" s="340">
        <f>'8'!G23/'8'!G5</f>
        <v>2867.3888888888887</v>
      </c>
      <c r="G16" s="340">
        <f>'8'!K23/'8'!K5</f>
        <v>3141.59243697479</v>
      </c>
    </row>
    <row r="17" spans="1:7" ht="36" customHeight="1">
      <c r="A17" s="648"/>
      <c r="B17" s="745"/>
      <c r="C17" s="804" t="s">
        <v>232</v>
      </c>
      <c r="D17" s="805"/>
      <c r="E17" s="194" t="s">
        <v>233</v>
      </c>
      <c r="F17" s="337">
        <f>'8'!G20/'8'!G5</f>
        <v>75</v>
      </c>
      <c r="G17" s="337">
        <f>'8'!K20/'8'!K5</f>
        <v>67.991596638655466</v>
      </c>
    </row>
    <row r="18" spans="1:7" ht="36" customHeight="1">
      <c r="A18" s="648"/>
      <c r="B18" s="745"/>
      <c r="C18" s="804" t="s">
        <v>230</v>
      </c>
      <c r="D18" s="805"/>
      <c r="E18" s="194" t="s">
        <v>231</v>
      </c>
      <c r="F18" s="337">
        <f>'8'!G11/'8'!G5</f>
        <v>1.6363636363636365</v>
      </c>
      <c r="G18" s="337">
        <f>'8'!K11/'8'!K5</f>
        <v>1.5504201680672269</v>
      </c>
    </row>
    <row r="19" spans="1:7" ht="36" customHeight="1">
      <c r="A19" s="648"/>
      <c r="B19" s="745"/>
      <c r="C19" s="804" t="s">
        <v>236</v>
      </c>
      <c r="D19" s="805"/>
      <c r="E19" s="194" t="s">
        <v>96</v>
      </c>
      <c r="F19" s="337">
        <f>'8'!G15/'8'!G5</f>
        <v>1</v>
      </c>
      <c r="G19" s="337">
        <f>'8'!K15/'8'!K5</f>
        <v>0.8529411764705882</v>
      </c>
    </row>
    <row r="20" spans="1:7" ht="36" customHeight="1" thickBot="1">
      <c r="A20" s="800"/>
      <c r="B20" s="801"/>
      <c r="C20" s="806" t="s">
        <v>237</v>
      </c>
      <c r="D20" s="807"/>
      <c r="E20" s="195" t="s">
        <v>238</v>
      </c>
      <c r="F20" s="341">
        <f>'8'!G16/'8'!G5</f>
        <v>1.8787878787878789</v>
      </c>
      <c r="G20" s="341">
        <f>'8'!K16/'8'!K5</f>
        <v>1.6722689075630253</v>
      </c>
    </row>
    <row r="21" spans="1:7" ht="36" customHeight="1">
      <c r="A21" s="799" t="s">
        <v>241</v>
      </c>
      <c r="B21" s="594"/>
      <c r="C21" s="802" t="s">
        <v>104</v>
      </c>
      <c r="D21" s="803"/>
      <c r="E21" s="198" t="s">
        <v>105</v>
      </c>
      <c r="F21" s="335">
        <f>'8'!G24/'8'!G6</f>
        <v>0.23076923076923078</v>
      </c>
      <c r="G21" s="335">
        <f>'8'!K24/'8'!K6</f>
        <v>11.4</v>
      </c>
    </row>
    <row r="22" spans="1:7" ht="36" customHeight="1" thickBot="1">
      <c r="A22" s="808"/>
      <c r="B22" s="746"/>
      <c r="C22" s="806" t="s">
        <v>234</v>
      </c>
      <c r="D22" s="807"/>
      <c r="E22" s="195" t="s">
        <v>235</v>
      </c>
      <c r="F22" s="341">
        <f>'8'!G21/'8'!G6</f>
        <v>286.46153846153845</v>
      </c>
      <c r="G22" s="341">
        <f>'8'!K21/'8'!K6</f>
        <v>11</v>
      </c>
    </row>
  </sheetData>
  <mergeCells count="23">
    <mergeCell ref="A21:B22"/>
    <mergeCell ref="C21:D21"/>
    <mergeCell ref="C22:D22"/>
    <mergeCell ref="A16:B20"/>
    <mergeCell ref="C16:D16"/>
    <mergeCell ref="C17:D17"/>
    <mergeCell ref="C18:D18"/>
    <mergeCell ref="C19:D19"/>
    <mergeCell ref="C20:D20"/>
    <mergeCell ref="A15:B15"/>
    <mergeCell ref="C15:D15"/>
    <mergeCell ref="A3:G3"/>
    <mergeCell ref="A5:D5"/>
    <mergeCell ref="A6:B14"/>
    <mergeCell ref="C6:D6"/>
    <mergeCell ref="C7:D7"/>
    <mergeCell ref="C11:D11"/>
    <mergeCell ref="C12:D12"/>
    <mergeCell ref="C13:D13"/>
    <mergeCell ref="C8:D8"/>
    <mergeCell ref="C9:D9"/>
    <mergeCell ref="C10:D10"/>
    <mergeCell ref="C14:D14"/>
  </mergeCells>
  <phoneticPr fontId="7"/>
  <pageMargins left="1.1200000000000001" right="1.06" top="0.57999999999999996" bottom="0.98425196850393704" header="0.51181102362204722" footer="0.51181102362204722"/>
  <pageSetup paperSize="9" scale="85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BK99"/>
  <sheetViews>
    <sheetView view="pageBreakPreview" zoomScale="70" zoomScaleNormal="70" zoomScaleSheetLayoutView="70" workbookViewId="0">
      <selection sqref="A1:XFD1048576"/>
    </sheetView>
  </sheetViews>
  <sheetFormatPr defaultColWidth="9" defaultRowHeight="13"/>
  <cols>
    <col min="1" max="1" width="14.90625" style="73" customWidth="1"/>
    <col min="2" max="18" width="9" style="17"/>
    <col min="19" max="19" width="9" style="58"/>
    <col min="20" max="22" width="9" style="17"/>
    <col min="23" max="23" width="10.6328125" style="87" customWidth="1"/>
    <col min="24" max="24" width="8.7265625" style="17" hidden="1" customWidth="1"/>
    <col min="25" max="25" width="9.6328125" style="17" hidden="1" customWidth="1"/>
    <col min="26" max="26" width="2.7265625" style="17" hidden="1" customWidth="1"/>
    <col min="27" max="28" width="9" style="17" hidden="1" customWidth="1"/>
    <col min="29" max="29" width="2.90625" style="17" hidden="1" customWidth="1"/>
    <col min="30" max="31" width="9" style="17" hidden="1" customWidth="1"/>
    <col min="32" max="32" width="3" style="17" hidden="1" customWidth="1"/>
    <col min="33" max="34" width="9" style="17" hidden="1" customWidth="1"/>
    <col min="35" max="35" width="3.36328125" style="17" hidden="1" customWidth="1"/>
    <col min="36" max="41" width="9" style="17" hidden="1" customWidth="1"/>
    <col min="42" max="42" width="0" style="17" hidden="1" customWidth="1"/>
    <col min="43" max="44" width="9" style="17" hidden="1" customWidth="1"/>
    <col min="45" max="48" width="0" style="17" hidden="1" customWidth="1"/>
    <col min="49" max="59" width="9" style="17"/>
    <col min="60" max="60" width="10.453125" style="17" bestFit="1" customWidth="1"/>
    <col min="61" max="61" width="11.54296875" style="17" bestFit="1" customWidth="1"/>
    <col min="62" max="62" width="9" style="384"/>
    <col min="63" max="16384" width="9" style="17"/>
  </cols>
  <sheetData>
    <row r="2" spans="4:62">
      <c r="P2" s="58"/>
      <c r="S2" s="17"/>
    </row>
    <row r="3" spans="4:62">
      <c r="G3" s="18"/>
      <c r="H3" s="19"/>
      <c r="J3" s="18"/>
      <c r="K3" s="20"/>
      <c r="P3" s="58"/>
      <c r="S3" s="17"/>
      <c r="AN3" s="80"/>
      <c r="AO3" s="83"/>
      <c r="AQ3" s="80"/>
      <c r="AR3" s="83"/>
    </row>
    <row r="4" spans="4:62">
      <c r="G4" s="18"/>
      <c r="H4" s="21"/>
      <c r="J4" s="18"/>
      <c r="K4" s="20"/>
      <c r="P4" s="58"/>
      <c r="S4" s="17"/>
      <c r="X4" s="50"/>
      <c r="Y4" s="50"/>
      <c r="Z4" s="49"/>
      <c r="AD4" s="49"/>
      <c r="AE4" s="49"/>
      <c r="AN4" s="80"/>
      <c r="AO4" s="83"/>
      <c r="AQ4" s="80"/>
      <c r="AR4" s="83"/>
    </row>
    <row r="5" spans="4:62">
      <c r="G5" s="34"/>
      <c r="H5" s="35"/>
      <c r="J5" s="18"/>
      <c r="K5" s="20"/>
      <c r="P5" s="58"/>
      <c r="S5" s="17"/>
      <c r="X5" s="49"/>
      <c r="Y5" s="49"/>
      <c r="Z5" s="49"/>
      <c r="AN5" s="80"/>
      <c r="AO5" s="83"/>
      <c r="AQ5" s="80"/>
      <c r="AR5" s="83"/>
      <c r="BJ5" s="17"/>
    </row>
    <row r="6" spans="4:62">
      <c r="G6" s="18"/>
      <c r="H6" s="19"/>
      <c r="J6" s="18"/>
      <c r="K6" s="20"/>
      <c r="P6" s="58"/>
      <c r="S6" s="17"/>
      <c r="AN6" s="82"/>
      <c r="AO6" s="83"/>
      <c r="AQ6" s="82"/>
      <c r="AR6" s="83"/>
    </row>
    <row r="7" spans="4:62">
      <c r="G7" s="18"/>
      <c r="H7" s="19"/>
      <c r="J7" s="18"/>
      <c r="K7" s="20"/>
      <c r="P7" s="58"/>
      <c r="S7" s="17"/>
      <c r="AN7" s="82"/>
      <c r="AO7" s="83"/>
      <c r="AQ7" s="82"/>
      <c r="AR7" s="83"/>
    </row>
    <row r="8" spans="4:62">
      <c r="G8" s="18"/>
      <c r="H8" s="19"/>
      <c r="J8" s="18"/>
      <c r="K8" s="20"/>
      <c r="P8" s="58"/>
      <c r="S8" s="17"/>
      <c r="AN8" s="82"/>
      <c r="AO8" s="81"/>
      <c r="AQ8" s="82"/>
      <c r="AR8" s="81"/>
    </row>
    <row r="9" spans="4:62">
      <c r="G9" s="18"/>
      <c r="H9" s="21"/>
      <c r="J9" s="18"/>
      <c r="K9" s="20"/>
      <c r="P9" s="58"/>
      <c r="S9" s="17"/>
      <c r="AJ9" s="50"/>
      <c r="AK9" s="50"/>
      <c r="AL9" s="50"/>
      <c r="AM9" s="50"/>
      <c r="AN9" s="82"/>
      <c r="AO9" s="83"/>
      <c r="AQ9" s="82"/>
      <c r="AR9" s="83"/>
    </row>
    <row r="10" spans="4:62">
      <c r="G10" s="18"/>
      <c r="H10" s="19"/>
      <c r="J10" s="18"/>
      <c r="K10" s="20"/>
      <c r="P10" s="58"/>
      <c r="S10" s="17"/>
      <c r="AN10" s="80"/>
      <c r="AO10" s="81"/>
      <c r="AQ10" s="80"/>
      <c r="AR10" s="81"/>
      <c r="BJ10" s="17"/>
    </row>
    <row r="11" spans="4:62">
      <c r="G11" s="18"/>
      <c r="H11" s="21"/>
      <c r="J11" s="18"/>
      <c r="K11" s="20"/>
      <c r="P11" s="58"/>
      <c r="S11" s="17"/>
      <c r="AN11" s="80"/>
      <c r="AO11" s="83"/>
      <c r="AQ11" s="80"/>
      <c r="AR11" s="83"/>
    </row>
    <row r="12" spans="4:62">
      <c r="G12" s="18"/>
      <c r="H12" s="19"/>
      <c r="J12" s="18"/>
      <c r="K12" s="20"/>
      <c r="P12" s="58"/>
      <c r="S12" s="17"/>
      <c r="AN12" s="80"/>
      <c r="AO12" s="81"/>
      <c r="AQ12" s="80"/>
      <c r="AR12" s="81"/>
      <c r="BJ12" s="17"/>
    </row>
    <row r="13" spans="4:62">
      <c r="D13" s="32"/>
      <c r="E13" s="32"/>
      <c r="G13" s="18"/>
      <c r="H13" s="21"/>
      <c r="J13" s="18"/>
      <c r="K13" s="20"/>
      <c r="P13" s="58"/>
      <c r="S13" s="17"/>
      <c r="AJ13" s="49"/>
      <c r="AK13" s="49"/>
      <c r="AL13" s="49"/>
      <c r="AM13" s="49"/>
      <c r="AN13" s="80"/>
      <c r="AO13" s="83"/>
      <c r="AQ13" s="80"/>
      <c r="AR13" s="83"/>
    </row>
    <row r="14" spans="4:62">
      <c r="G14" s="18"/>
      <c r="H14" s="21"/>
      <c r="J14" s="18"/>
      <c r="K14" s="20"/>
      <c r="P14" s="58"/>
      <c r="S14" s="17"/>
      <c r="AN14" s="82"/>
      <c r="AO14" s="83"/>
      <c r="AQ14" s="82"/>
      <c r="AR14" s="83"/>
      <c r="BJ14" s="17"/>
    </row>
    <row r="15" spans="4:62">
      <c r="G15" s="18"/>
      <c r="H15" s="21"/>
      <c r="J15" s="18"/>
      <c r="K15" s="20"/>
      <c r="P15" s="58"/>
      <c r="S15" s="17"/>
      <c r="AN15" s="80"/>
      <c r="AO15" s="83"/>
      <c r="AQ15" s="80"/>
      <c r="AR15" s="83"/>
    </row>
    <row r="16" spans="4:62">
      <c r="G16" s="18"/>
      <c r="H16" s="21"/>
      <c r="J16" s="18"/>
      <c r="K16" s="20"/>
      <c r="P16" s="58"/>
      <c r="S16" s="17"/>
      <c r="AN16" s="80"/>
      <c r="AO16" s="83"/>
      <c r="AQ16" s="80"/>
      <c r="AR16" s="83"/>
    </row>
    <row r="17" spans="7:62">
      <c r="G17" s="18"/>
      <c r="H17" s="21"/>
      <c r="J17" s="18"/>
      <c r="K17" s="20"/>
      <c r="M17" s="32"/>
      <c r="N17" s="32"/>
      <c r="P17" s="58"/>
      <c r="S17" s="17"/>
      <c r="AD17" s="50"/>
      <c r="AE17" s="50"/>
      <c r="AG17" s="50"/>
      <c r="AH17" s="50"/>
      <c r="AN17" s="80"/>
      <c r="AO17" s="83"/>
      <c r="AQ17" s="80"/>
      <c r="AR17" s="83"/>
    </row>
    <row r="18" spans="7:62">
      <c r="G18" s="18"/>
      <c r="H18" s="21"/>
      <c r="J18" s="18"/>
      <c r="K18" s="20"/>
      <c r="P18" s="58"/>
      <c r="S18" s="17"/>
      <c r="AN18" s="82"/>
      <c r="AO18" s="83"/>
      <c r="AQ18" s="82"/>
      <c r="AR18" s="83"/>
    </row>
    <row r="19" spans="7:62">
      <c r="G19" s="18"/>
      <c r="H19" s="19"/>
      <c r="J19" s="18"/>
      <c r="K19" s="20"/>
      <c r="P19" s="58"/>
      <c r="S19" s="17"/>
      <c r="AN19" s="82"/>
      <c r="AO19" s="81"/>
      <c r="AQ19" s="82"/>
      <c r="AR19" s="81"/>
    </row>
    <row r="20" spans="7:62">
      <c r="G20" s="18"/>
      <c r="H20" s="21"/>
      <c r="J20" s="18"/>
      <c r="K20" s="20"/>
      <c r="P20" s="58"/>
      <c r="S20" s="17"/>
      <c r="AN20" s="82"/>
      <c r="AO20" s="83"/>
      <c r="AQ20" s="82"/>
      <c r="AR20" s="83"/>
      <c r="BJ20" s="17"/>
    </row>
    <row r="21" spans="7:62">
      <c r="G21" s="18"/>
      <c r="H21" s="19"/>
      <c r="J21" s="18"/>
      <c r="K21" s="20"/>
      <c r="P21" s="58"/>
      <c r="S21" s="17"/>
      <c r="AN21" s="82"/>
      <c r="AO21" s="81"/>
      <c r="AQ21" s="82"/>
      <c r="AR21" s="81"/>
    </row>
    <row r="22" spans="7:62">
      <c r="G22" s="18"/>
      <c r="H22" s="19"/>
      <c r="J22" s="18"/>
      <c r="K22" s="20"/>
      <c r="P22" s="58"/>
      <c r="S22" s="17"/>
      <c r="AN22" s="80"/>
      <c r="AO22" s="81"/>
      <c r="AQ22" s="80"/>
      <c r="AR22" s="81"/>
    </row>
    <row r="23" spans="7:62">
      <c r="G23" s="18"/>
      <c r="H23" s="19"/>
      <c r="J23" s="18"/>
      <c r="K23" s="20"/>
      <c r="P23" s="58"/>
      <c r="S23" s="17"/>
      <c r="AN23" s="80"/>
      <c r="AO23" s="81"/>
      <c r="AQ23" s="80"/>
      <c r="AR23" s="81"/>
      <c r="BJ23" s="17"/>
    </row>
    <row r="24" spans="7:62">
      <c r="G24" s="18"/>
      <c r="H24" s="18"/>
      <c r="J24" s="18"/>
      <c r="K24" s="20"/>
      <c r="P24" s="58"/>
      <c r="S24" s="17"/>
      <c r="AN24" s="82"/>
      <c r="AO24" s="83"/>
      <c r="AQ24" s="82"/>
      <c r="AR24" s="83"/>
      <c r="BJ24" s="17"/>
    </row>
    <row r="25" spans="7:62">
      <c r="G25" s="18"/>
      <c r="H25" s="19"/>
      <c r="J25" s="18"/>
      <c r="K25" s="20"/>
      <c r="P25" s="58"/>
      <c r="S25" s="17"/>
      <c r="AN25" s="82"/>
      <c r="AO25" s="83"/>
      <c r="AQ25" s="82"/>
      <c r="AR25" s="83"/>
      <c r="BJ25" s="17"/>
    </row>
    <row r="26" spans="7:62">
      <c r="G26" s="18"/>
      <c r="H26" s="21"/>
      <c r="J26" s="18"/>
      <c r="K26" s="20"/>
      <c r="P26" s="58"/>
      <c r="S26" s="17"/>
      <c r="AN26" s="80"/>
      <c r="AO26" s="83"/>
      <c r="AQ26" s="80"/>
      <c r="AR26" s="83"/>
    </row>
    <row r="27" spans="7:62">
      <c r="G27" s="18"/>
      <c r="H27" s="21"/>
      <c r="J27" s="18"/>
      <c r="K27" s="20"/>
      <c r="P27" s="58"/>
      <c r="S27" s="17"/>
      <c r="AN27" s="80"/>
      <c r="AO27" s="83"/>
      <c r="AQ27" s="80"/>
      <c r="AR27" s="83"/>
    </row>
    <row r="28" spans="7:62">
      <c r="G28" s="18"/>
      <c r="H28" s="18"/>
      <c r="J28" s="18"/>
      <c r="K28" s="20"/>
      <c r="P28" s="58"/>
      <c r="S28" s="17"/>
      <c r="AN28" s="82"/>
      <c r="AO28" s="83"/>
      <c r="AQ28" s="82"/>
      <c r="AR28" s="83"/>
      <c r="BJ28" s="17"/>
    </row>
    <row r="29" spans="7:62">
      <c r="G29" s="18"/>
      <c r="H29" s="21"/>
      <c r="J29" s="18"/>
      <c r="K29" s="20"/>
      <c r="P29" s="58"/>
      <c r="S29" s="17"/>
      <c r="AN29" s="82"/>
      <c r="AO29" s="83"/>
      <c r="AQ29" s="82"/>
      <c r="AR29" s="83"/>
      <c r="BJ29" s="17"/>
    </row>
    <row r="30" spans="7:62">
      <c r="G30" s="18"/>
      <c r="H30" s="19"/>
      <c r="J30" s="18"/>
      <c r="K30" s="20"/>
      <c r="P30" s="58"/>
      <c r="S30" s="17"/>
      <c r="AN30" s="80"/>
      <c r="AO30" s="81"/>
      <c r="AQ30" s="80"/>
      <c r="AR30" s="81"/>
      <c r="BJ30" s="17"/>
    </row>
    <row r="31" spans="7:62">
      <c r="G31" s="18"/>
      <c r="H31" s="21"/>
      <c r="J31" s="18"/>
      <c r="K31" s="20"/>
      <c r="P31" s="58"/>
      <c r="S31" s="17"/>
      <c r="AN31" s="80"/>
      <c r="AO31" s="83"/>
      <c r="AQ31" s="80"/>
      <c r="AR31" s="83"/>
      <c r="BJ31" s="17"/>
    </row>
    <row r="32" spans="7:62">
      <c r="G32" s="18"/>
      <c r="H32" s="21"/>
      <c r="J32" s="18"/>
      <c r="K32" s="20"/>
      <c r="P32" s="58"/>
      <c r="S32" s="17"/>
      <c r="AN32" s="80"/>
      <c r="AO32" s="83"/>
      <c r="AQ32" s="80"/>
      <c r="AR32" s="83"/>
      <c r="BJ32" s="17"/>
    </row>
    <row r="33" spans="1:62">
      <c r="G33" s="18"/>
      <c r="H33" s="18"/>
      <c r="J33" s="18"/>
      <c r="K33" s="20"/>
      <c r="P33" s="58"/>
      <c r="S33" s="17"/>
      <c r="AN33" s="80"/>
      <c r="AO33" s="83"/>
      <c r="AQ33" s="80"/>
      <c r="AR33" s="83"/>
      <c r="BJ33" s="17"/>
    </row>
    <row r="34" spans="1:62">
      <c r="A34" s="74"/>
      <c r="B34" s="32"/>
      <c r="G34" s="18"/>
      <c r="H34" s="21"/>
      <c r="J34" s="18"/>
      <c r="K34" s="20"/>
      <c r="P34" s="59"/>
      <c r="Q34" s="32"/>
      <c r="S34" s="17"/>
      <c r="AA34" s="50"/>
      <c r="AB34" s="50"/>
      <c r="AG34" s="49"/>
      <c r="AH34" s="49"/>
      <c r="AN34" s="80"/>
      <c r="AO34" s="83"/>
      <c r="AQ34" s="80"/>
      <c r="AR34" s="83"/>
    </row>
    <row r="35" spans="1:62">
      <c r="G35" s="18"/>
      <c r="H35" s="19"/>
      <c r="J35" s="18"/>
      <c r="K35" s="20"/>
      <c r="P35" s="58"/>
      <c r="S35" s="17"/>
      <c r="AN35" s="80"/>
      <c r="AO35" s="81"/>
      <c r="AQ35" s="80"/>
      <c r="AR35" s="81"/>
      <c r="BJ35" s="17"/>
    </row>
    <row r="36" spans="1:62">
      <c r="G36" s="18"/>
      <c r="H36" s="18"/>
      <c r="J36" s="18"/>
      <c r="K36" s="20"/>
      <c r="P36" s="58"/>
      <c r="S36" s="17"/>
      <c r="AN36" s="80"/>
      <c r="AO36" s="83"/>
      <c r="AQ36" s="80"/>
      <c r="AR36" s="83"/>
      <c r="BJ36" s="17"/>
    </row>
    <row r="37" spans="1:62" ht="15.75" customHeight="1">
      <c r="G37" s="18"/>
      <c r="H37" s="19"/>
      <c r="J37" s="18"/>
      <c r="K37" s="20"/>
      <c r="P37" s="58"/>
      <c r="S37" s="17"/>
      <c r="AN37" s="82"/>
      <c r="AO37" s="83"/>
      <c r="AQ37" s="82"/>
      <c r="AR37" s="83"/>
      <c r="BJ37" s="17"/>
    </row>
    <row r="38" spans="1:62">
      <c r="G38" s="18"/>
      <c r="H38" s="21"/>
      <c r="J38" s="18"/>
      <c r="K38" s="20"/>
      <c r="P38" s="58"/>
      <c r="S38" s="17"/>
      <c r="AN38" s="82"/>
      <c r="AO38" s="83"/>
      <c r="AQ38" s="82"/>
      <c r="AR38" s="83"/>
    </row>
    <row r="39" spans="1:62">
      <c r="G39" s="18"/>
      <c r="H39" s="21"/>
      <c r="J39" s="18"/>
      <c r="K39" s="20"/>
      <c r="P39" s="58"/>
      <c r="S39" s="17"/>
      <c r="V39" s="49"/>
      <c r="W39" s="88"/>
      <c r="AN39" s="80"/>
      <c r="AO39" s="83"/>
      <c r="AQ39" s="80"/>
      <c r="AR39" s="83"/>
    </row>
    <row r="40" spans="1:62">
      <c r="G40" s="18"/>
      <c r="H40" s="21"/>
      <c r="J40" s="18"/>
      <c r="K40" s="20"/>
      <c r="P40" s="58"/>
      <c r="S40" s="17"/>
      <c r="AN40" s="80"/>
      <c r="AO40" s="83"/>
      <c r="AQ40" s="80"/>
      <c r="AR40" s="83"/>
    </row>
    <row r="41" spans="1:62">
      <c r="G41" s="18"/>
      <c r="H41" s="21"/>
      <c r="J41" s="18"/>
      <c r="K41" s="20"/>
      <c r="P41" s="58"/>
      <c r="S41" s="17"/>
      <c r="AN41" s="80"/>
      <c r="AO41" s="83"/>
      <c r="AQ41" s="80"/>
      <c r="AR41" s="83"/>
      <c r="BJ41" s="17"/>
    </row>
    <row r="42" spans="1:62">
      <c r="G42" s="18"/>
      <c r="H42" s="21"/>
      <c r="J42" s="18"/>
      <c r="K42" s="20"/>
      <c r="P42" s="58"/>
      <c r="S42" s="17"/>
      <c r="AN42" s="80"/>
      <c r="AO42" s="83"/>
      <c r="AQ42" s="80"/>
      <c r="AR42" s="83"/>
      <c r="BJ42" s="17"/>
    </row>
    <row r="43" spans="1:62">
      <c r="G43" s="18"/>
      <c r="H43" s="19"/>
      <c r="J43" s="18"/>
      <c r="K43" s="20"/>
      <c r="P43" s="58"/>
      <c r="S43" s="17"/>
      <c r="AN43" s="80"/>
      <c r="AO43" s="81"/>
      <c r="AQ43" s="80"/>
      <c r="AR43" s="81"/>
      <c r="BJ43" s="17"/>
    </row>
    <row r="44" spans="1:62">
      <c r="G44" s="18"/>
      <c r="H44" s="19"/>
      <c r="J44" s="18"/>
      <c r="K44" s="20"/>
      <c r="P44" s="58"/>
      <c r="S44" s="17"/>
      <c r="AN44" s="80"/>
      <c r="AO44" s="81"/>
      <c r="AQ44" s="80"/>
      <c r="AR44" s="81"/>
      <c r="BJ44" s="17"/>
    </row>
    <row r="45" spans="1:62">
      <c r="G45" s="18"/>
      <c r="H45" s="21"/>
      <c r="J45" s="18"/>
      <c r="K45" s="20"/>
      <c r="P45" s="58"/>
      <c r="S45" s="17"/>
      <c r="AN45" s="82"/>
      <c r="AO45" s="83"/>
      <c r="AQ45" s="82"/>
      <c r="AR45" s="83"/>
    </row>
    <row r="46" spans="1:62">
      <c r="G46" s="18"/>
      <c r="H46" s="19"/>
      <c r="J46" s="18"/>
      <c r="K46" s="20"/>
      <c r="P46" s="58"/>
      <c r="S46" s="17"/>
      <c r="AN46" s="82"/>
      <c r="AO46" s="83"/>
      <c r="AQ46" s="82"/>
      <c r="AR46" s="83"/>
      <c r="BJ46" s="17"/>
    </row>
    <row r="47" spans="1:62">
      <c r="G47" s="18"/>
      <c r="H47" s="21"/>
      <c r="J47" s="18"/>
      <c r="K47" s="20"/>
      <c r="P47" s="58"/>
      <c r="S47" s="17"/>
      <c r="AN47" s="80"/>
      <c r="AO47" s="83"/>
      <c r="AQ47" s="80"/>
      <c r="AR47" s="83"/>
    </row>
    <row r="48" spans="1:62">
      <c r="G48" s="18"/>
      <c r="H48" s="19"/>
      <c r="J48" s="18"/>
      <c r="K48" s="20"/>
      <c r="P48" s="58"/>
      <c r="S48" s="17"/>
      <c r="AN48" s="80"/>
      <c r="AO48" s="83"/>
      <c r="AQ48" s="80"/>
      <c r="AR48" s="83"/>
      <c r="BJ48" s="17"/>
    </row>
    <row r="49" spans="7:63">
      <c r="G49" s="18"/>
      <c r="H49" s="19"/>
      <c r="J49" s="18"/>
      <c r="K49" s="20"/>
      <c r="P49" s="58"/>
      <c r="S49" s="17"/>
      <c r="AN49" s="82"/>
      <c r="AO49" s="83"/>
      <c r="AQ49" s="82"/>
      <c r="AR49" s="83"/>
    </row>
    <row r="50" spans="7:63">
      <c r="P50" s="58"/>
      <c r="S50" s="17"/>
      <c r="BJ50" s="17"/>
    </row>
    <row r="51" spans="7:63">
      <c r="P51" s="58"/>
      <c r="S51" s="17"/>
    </row>
    <row r="52" spans="7:63">
      <c r="BK52" s="384"/>
    </row>
    <row r="53" spans="7:63">
      <c r="BK53" s="384"/>
    </row>
    <row r="54" spans="7:63">
      <c r="BK54" s="384"/>
    </row>
    <row r="55" spans="7:63">
      <c r="BK55" s="384"/>
    </row>
    <row r="56" spans="7:63">
      <c r="BK56" s="384"/>
    </row>
    <row r="57" spans="7:63">
      <c r="BK57" s="384"/>
    </row>
    <row r="58" spans="7:63">
      <c r="BK58" s="384"/>
    </row>
    <row r="59" spans="7:63">
      <c r="BK59" s="384"/>
    </row>
    <row r="60" spans="7:63">
      <c r="BK60" s="384"/>
    </row>
    <row r="61" spans="7:63">
      <c r="BK61" s="384"/>
    </row>
    <row r="62" spans="7:63">
      <c r="BK62" s="384"/>
    </row>
    <row r="63" spans="7:63">
      <c r="BK63" s="384"/>
    </row>
    <row r="64" spans="7:63">
      <c r="BK64" s="384"/>
    </row>
    <row r="65" spans="62:63">
      <c r="BK65" s="384"/>
    </row>
    <row r="66" spans="62:63">
      <c r="BK66" s="384"/>
    </row>
    <row r="67" spans="62:63">
      <c r="BK67" s="384"/>
    </row>
    <row r="68" spans="62:63">
      <c r="BK68" s="384"/>
    </row>
    <row r="69" spans="62:63" ht="0.75" customHeight="1">
      <c r="BK69" s="384"/>
    </row>
    <row r="70" spans="62:63">
      <c r="BK70" s="384"/>
    </row>
    <row r="71" spans="62:63">
      <c r="BK71" s="384"/>
    </row>
    <row r="72" spans="62:63">
      <c r="BK72" s="384"/>
    </row>
    <row r="73" spans="62:63">
      <c r="BK73" s="384"/>
    </row>
    <row r="74" spans="62:63">
      <c r="BK74" s="384"/>
    </row>
    <row r="75" spans="62:63">
      <c r="BK75" s="384"/>
    </row>
    <row r="76" spans="62:63">
      <c r="BJ76" s="17"/>
      <c r="BK76" s="384"/>
    </row>
    <row r="77" spans="62:63">
      <c r="BJ77" s="17"/>
      <c r="BK77" s="384"/>
    </row>
    <row r="78" spans="62:63">
      <c r="BJ78" s="17"/>
      <c r="BK78" s="384"/>
    </row>
    <row r="79" spans="62:63">
      <c r="BJ79" s="17"/>
      <c r="BK79" s="384"/>
    </row>
    <row r="80" spans="62:63">
      <c r="BJ80" s="17"/>
      <c r="BK80" s="384"/>
    </row>
    <row r="81" spans="62:63">
      <c r="BJ81" s="17"/>
      <c r="BK81" s="384"/>
    </row>
    <row r="82" spans="62:63">
      <c r="BJ82" s="17"/>
      <c r="BK82" s="384"/>
    </row>
    <row r="83" spans="62:63">
      <c r="BJ83" s="17"/>
      <c r="BK83" s="384"/>
    </row>
    <row r="84" spans="62:63">
      <c r="BJ84" s="17"/>
      <c r="BK84" s="384"/>
    </row>
    <row r="85" spans="62:63">
      <c r="BJ85" s="17"/>
      <c r="BK85" s="384"/>
    </row>
    <row r="86" spans="62:63">
      <c r="BJ86" s="17"/>
      <c r="BK86" s="384"/>
    </row>
    <row r="87" spans="62:63">
      <c r="BJ87" s="17"/>
      <c r="BK87" s="384"/>
    </row>
    <row r="88" spans="62:63">
      <c r="BJ88" s="17"/>
      <c r="BK88" s="384"/>
    </row>
    <row r="89" spans="62:63">
      <c r="BJ89" s="17"/>
      <c r="BK89" s="384"/>
    </row>
    <row r="90" spans="62:63">
      <c r="BJ90" s="17"/>
      <c r="BK90" s="384"/>
    </row>
    <row r="91" spans="62:63">
      <c r="BJ91" s="17"/>
      <c r="BK91" s="384"/>
    </row>
    <row r="92" spans="62:63">
      <c r="BJ92" s="17"/>
      <c r="BK92" s="384"/>
    </row>
    <row r="93" spans="62:63">
      <c r="BJ93" s="17"/>
      <c r="BK93" s="384"/>
    </row>
    <row r="94" spans="62:63">
      <c r="BJ94" s="17"/>
      <c r="BK94" s="384"/>
    </row>
    <row r="95" spans="62:63">
      <c r="BJ95" s="17"/>
      <c r="BK95" s="384"/>
    </row>
    <row r="96" spans="62:63">
      <c r="BJ96" s="17"/>
      <c r="BK96" s="384"/>
    </row>
    <row r="97" spans="62:63">
      <c r="BJ97" s="17"/>
      <c r="BK97" s="384"/>
    </row>
    <row r="98" spans="62:63">
      <c r="BJ98" s="17"/>
      <c r="BK98" s="384"/>
    </row>
    <row r="99" spans="62:63">
      <c r="BJ99" s="17"/>
    </row>
  </sheetData>
  <sortState xmlns:xlrd2="http://schemas.microsoft.com/office/spreadsheetml/2017/richdata2" ref="BD3:BL49">
    <sortCondition descending="1" ref="BE3:BE49"/>
  </sortState>
  <phoneticPr fontId="7"/>
  <printOptions horizontalCentered="1" verticalCentered="1"/>
  <pageMargins left="0.70866141732283472" right="0.43307086614173229" top="0.71" bottom="0.5" header="0" footer="0"/>
  <pageSetup paperSize="9" scale="6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O38"/>
  <sheetViews>
    <sheetView view="pageBreakPreview" zoomScale="70" zoomScaleNormal="85" zoomScaleSheetLayoutView="70" workbookViewId="0">
      <selection activeCell="T35" sqref="T35"/>
    </sheetView>
  </sheetViews>
  <sheetFormatPr defaultColWidth="9" defaultRowHeight="11"/>
  <cols>
    <col min="1" max="1" width="4.36328125" style="1" customWidth="1"/>
    <col min="2" max="2" width="7.26953125" style="1" customWidth="1"/>
    <col min="3" max="13" width="8.26953125" style="1" customWidth="1"/>
    <col min="14" max="16384" width="9" style="1"/>
  </cols>
  <sheetData>
    <row r="1" spans="1:13" ht="23.25" customHeight="1">
      <c r="A1" s="744" t="s">
        <v>255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  <c r="L1" s="744"/>
      <c r="M1" s="744"/>
    </row>
    <row r="2" spans="1:13" ht="15.75" customHeight="1" thickBot="1">
      <c r="A2" s="147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5"/>
    </row>
    <row r="3" spans="1:13" ht="27" customHeight="1">
      <c r="A3" s="815"/>
      <c r="B3" s="816"/>
      <c r="C3" s="742" t="s">
        <v>217</v>
      </c>
      <c r="D3" s="741"/>
      <c r="E3" s="741"/>
      <c r="F3" s="741"/>
      <c r="G3" s="741"/>
      <c r="H3" s="821" t="s">
        <v>562</v>
      </c>
      <c r="I3" s="822"/>
      <c r="J3" s="822"/>
      <c r="K3" s="822"/>
      <c r="L3" s="822"/>
      <c r="M3" s="823"/>
    </row>
    <row r="4" spans="1:13" ht="27" customHeight="1">
      <c r="A4" s="817"/>
      <c r="B4" s="818"/>
      <c r="C4" s="824" t="s">
        <v>82</v>
      </c>
      <c r="D4" s="747" t="s">
        <v>564</v>
      </c>
      <c r="E4" s="827" t="s">
        <v>563</v>
      </c>
      <c r="F4" s="828"/>
      <c r="G4" s="828"/>
      <c r="H4" s="829" t="s">
        <v>218</v>
      </c>
      <c r="I4" s="828"/>
      <c r="J4" s="830"/>
      <c r="K4" s="827" t="s">
        <v>219</v>
      </c>
      <c r="L4" s="828"/>
      <c r="M4" s="831"/>
    </row>
    <row r="5" spans="1:13" ht="27" customHeight="1">
      <c r="A5" s="817"/>
      <c r="B5" s="818"/>
      <c r="C5" s="824"/>
      <c r="D5" s="747"/>
      <c r="E5" s="208"/>
      <c r="F5" s="832" t="s">
        <v>220</v>
      </c>
      <c r="G5" s="833"/>
      <c r="H5" s="209"/>
      <c r="I5" s="832" t="s">
        <v>220</v>
      </c>
      <c r="J5" s="834"/>
      <c r="K5" s="208"/>
      <c r="L5" s="832" t="s">
        <v>220</v>
      </c>
      <c r="M5" s="835"/>
    </row>
    <row r="6" spans="1:13" ht="27" customHeight="1" thickBot="1">
      <c r="A6" s="819"/>
      <c r="B6" s="820"/>
      <c r="C6" s="825"/>
      <c r="D6" s="826"/>
      <c r="E6" s="210"/>
      <c r="F6" s="211"/>
      <c r="G6" s="212" t="s">
        <v>221</v>
      </c>
      <c r="H6" s="213"/>
      <c r="I6" s="211"/>
      <c r="J6" s="214" t="s">
        <v>221</v>
      </c>
      <c r="K6" s="210"/>
      <c r="L6" s="211"/>
      <c r="M6" s="215" t="s">
        <v>221</v>
      </c>
    </row>
    <row r="7" spans="1:13" ht="27" customHeight="1">
      <c r="A7" s="343" t="s">
        <v>600</v>
      </c>
      <c r="B7" s="344"/>
      <c r="C7" s="245">
        <v>25</v>
      </c>
      <c r="D7" s="249">
        <v>8</v>
      </c>
      <c r="E7" s="250">
        <v>17</v>
      </c>
      <c r="F7" s="251">
        <v>15</v>
      </c>
      <c r="G7" s="252">
        <v>15</v>
      </c>
      <c r="H7" s="253">
        <v>6</v>
      </c>
      <c r="I7" s="251">
        <v>5</v>
      </c>
      <c r="J7" s="254">
        <v>5</v>
      </c>
      <c r="K7" s="249">
        <v>11</v>
      </c>
      <c r="L7" s="255">
        <v>10</v>
      </c>
      <c r="M7" s="252">
        <v>10</v>
      </c>
    </row>
    <row r="8" spans="1:13" ht="27" customHeight="1">
      <c r="A8" s="345" t="s">
        <v>601</v>
      </c>
      <c r="B8" s="346"/>
      <c r="C8" s="256">
        <v>20</v>
      </c>
      <c r="D8" s="257">
        <v>6</v>
      </c>
      <c r="E8" s="249">
        <v>14</v>
      </c>
      <c r="F8" s="255">
        <v>12</v>
      </c>
      <c r="G8" s="252">
        <v>2</v>
      </c>
      <c r="H8" s="258">
        <v>5</v>
      </c>
      <c r="I8" s="255">
        <v>4</v>
      </c>
      <c r="J8" s="254">
        <v>4</v>
      </c>
      <c r="K8" s="249">
        <v>9</v>
      </c>
      <c r="L8" s="255">
        <v>8</v>
      </c>
      <c r="M8" s="252">
        <v>8</v>
      </c>
    </row>
    <row r="9" spans="1:13" ht="27" customHeight="1">
      <c r="A9" s="345" t="s">
        <v>602</v>
      </c>
      <c r="B9" s="346"/>
      <c r="C9" s="245">
        <v>26</v>
      </c>
      <c r="D9" s="254">
        <v>7</v>
      </c>
      <c r="E9" s="249">
        <v>19</v>
      </c>
      <c r="F9" s="259">
        <v>18</v>
      </c>
      <c r="G9" s="260">
        <v>2</v>
      </c>
      <c r="H9" s="258">
        <v>9</v>
      </c>
      <c r="I9" s="255">
        <v>6</v>
      </c>
      <c r="J9" s="254">
        <v>5</v>
      </c>
      <c r="K9" s="249">
        <v>17</v>
      </c>
      <c r="L9" s="255">
        <v>13</v>
      </c>
      <c r="M9" s="252">
        <v>13</v>
      </c>
    </row>
    <row r="10" spans="1:13" ht="27" customHeight="1">
      <c r="A10" s="345" t="s">
        <v>603</v>
      </c>
      <c r="B10" s="346"/>
      <c r="C10" s="245">
        <v>28</v>
      </c>
      <c r="D10" s="254">
        <v>5</v>
      </c>
      <c r="E10" s="249">
        <v>23</v>
      </c>
      <c r="F10" s="259">
        <v>16</v>
      </c>
      <c r="G10" s="260">
        <v>12</v>
      </c>
      <c r="H10" s="258">
        <v>7</v>
      </c>
      <c r="I10" s="259">
        <v>5</v>
      </c>
      <c r="J10" s="261">
        <v>2</v>
      </c>
      <c r="K10" s="249">
        <v>16</v>
      </c>
      <c r="L10" s="259">
        <v>11</v>
      </c>
      <c r="M10" s="262">
        <v>10</v>
      </c>
    </row>
    <row r="11" spans="1:13" ht="27" customHeight="1">
      <c r="A11" s="345" t="s">
        <v>604</v>
      </c>
      <c r="B11" s="346"/>
      <c r="C11" s="245">
        <v>23</v>
      </c>
      <c r="D11" s="254">
        <v>3</v>
      </c>
      <c r="E11" s="249">
        <v>20</v>
      </c>
      <c r="F11" s="259">
        <v>17</v>
      </c>
      <c r="G11" s="260">
        <v>17</v>
      </c>
      <c r="H11" s="258">
        <v>5</v>
      </c>
      <c r="I11" s="259">
        <v>5</v>
      </c>
      <c r="J11" s="261">
        <v>5</v>
      </c>
      <c r="K11" s="249">
        <v>15</v>
      </c>
      <c r="L11" s="259">
        <v>12</v>
      </c>
      <c r="M11" s="262">
        <v>12</v>
      </c>
    </row>
    <row r="12" spans="1:13" ht="27" customHeight="1">
      <c r="A12" s="345" t="s">
        <v>605</v>
      </c>
      <c r="B12" s="346"/>
      <c r="C12" s="245">
        <v>27</v>
      </c>
      <c r="D12" s="254">
        <v>4</v>
      </c>
      <c r="E12" s="249">
        <v>23</v>
      </c>
      <c r="F12" s="259">
        <v>20</v>
      </c>
      <c r="G12" s="260">
        <v>20</v>
      </c>
      <c r="H12" s="258">
        <v>5</v>
      </c>
      <c r="I12" s="259">
        <v>5</v>
      </c>
      <c r="J12" s="261">
        <v>5</v>
      </c>
      <c r="K12" s="249">
        <v>15</v>
      </c>
      <c r="L12" s="259">
        <v>14</v>
      </c>
      <c r="M12" s="262">
        <v>12</v>
      </c>
    </row>
    <row r="13" spans="1:13" ht="27" customHeight="1">
      <c r="A13" s="345" t="s">
        <v>597</v>
      </c>
      <c r="B13" s="346"/>
      <c r="C13" s="245">
        <v>22</v>
      </c>
      <c r="D13" s="254">
        <v>4</v>
      </c>
      <c r="E13" s="249">
        <v>18</v>
      </c>
      <c r="F13" s="259">
        <v>16</v>
      </c>
      <c r="G13" s="260">
        <v>16</v>
      </c>
      <c r="H13" s="258">
        <v>3</v>
      </c>
      <c r="I13" s="259">
        <v>2</v>
      </c>
      <c r="J13" s="261">
        <v>2</v>
      </c>
      <c r="K13" s="249">
        <v>15</v>
      </c>
      <c r="L13" s="259">
        <v>14</v>
      </c>
      <c r="M13" s="262">
        <v>14</v>
      </c>
    </row>
    <row r="14" spans="1:13" ht="27" customHeight="1">
      <c r="A14" s="345" t="s">
        <v>608</v>
      </c>
      <c r="B14" s="346"/>
      <c r="C14" s="245">
        <v>18</v>
      </c>
      <c r="D14" s="254">
        <v>2</v>
      </c>
      <c r="E14" s="249">
        <v>16</v>
      </c>
      <c r="F14" s="259">
        <v>12</v>
      </c>
      <c r="G14" s="260">
        <v>11</v>
      </c>
      <c r="H14" s="258">
        <v>4</v>
      </c>
      <c r="I14" s="259">
        <v>4</v>
      </c>
      <c r="J14" s="261">
        <v>3</v>
      </c>
      <c r="K14" s="249">
        <v>12</v>
      </c>
      <c r="L14" s="259">
        <v>8</v>
      </c>
      <c r="M14" s="262">
        <v>8</v>
      </c>
    </row>
    <row r="15" spans="1:13" ht="27" customHeight="1">
      <c r="A15" s="347" t="s">
        <v>625</v>
      </c>
      <c r="B15" s="348"/>
      <c r="C15" s="315">
        <v>17</v>
      </c>
      <c r="D15" s="316">
        <v>4</v>
      </c>
      <c r="E15" s="247">
        <v>13</v>
      </c>
      <c r="F15" s="317">
        <v>12</v>
      </c>
      <c r="G15" s="318">
        <v>11</v>
      </c>
      <c r="H15" s="248">
        <v>2</v>
      </c>
      <c r="I15" s="317">
        <v>2</v>
      </c>
      <c r="J15" s="246">
        <v>1</v>
      </c>
      <c r="K15" s="247">
        <v>11</v>
      </c>
      <c r="L15" s="317">
        <v>10</v>
      </c>
      <c r="M15" s="319">
        <v>10</v>
      </c>
    </row>
    <row r="16" spans="1:13" ht="27" customHeight="1" thickBot="1">
      <c r="A16" s="347" t="s">
        <v>629</v>
      </c>
      <c r="B16" s="342"/>
      <c r="C16" s="320">
        <v>30</v>
      </c>
      <c r="D16" s="266">
        <v>7</v>
      </c>
      <c r="E16" s="264">
        <v>23</v>
      </c>
      <c r="F16" s="321">
        <v>22</v>
      </c>
      <c r="G16" s="322">
        <v>21</v>
      </c>
      <c r="H16" s="265">
        <v>9</v>
      </c>
      <c r="I16" s="321">
        <v>8</v>
      </c>
      <c r="J16" s="323">
        <v>7</v>
      </c>
      <c r="K16" s="264">
        <v>21</v>
      </c>
      <c r="L16" s="321">
        <v>16</v>
      </c>
      <c r="M16" s="324">
        <v>16</v>
      </c>
    </row>
    <row r="17" spans="1:13" ht="27" customHeight="1" thickTop="1" thickBot="1">
      <c r="A17" s="811" t="s">
        <v>606</v>
      </c>
      <c r="B17" s="812"/>
      <c r="C17" s="267">
        <f>SUM(C7:C16)/10</f>
        <v>23.6</v>
      </c>
      <c r="D17" s="268">
        <f t="shared" ref="D17:M17" si="0">SUM(D7:D16)/10</f>
        <v>5</v>
      </c>
      <c r="E17" s="269">
        <f t="shared" si="0"/>
        <v>18.600000000000001</v>
      </c>
      <c r="F17" s="270">
        <f t="shared" si="0"/>
        <v>16</v>
      </c>
      <c r="G17" s="271">
        <f t="shared" si="0"/>
        <v>12.7</v>
      </c>
      <c r="H17" s="272">
        <f t="shared" si="0"/>
        <v>5.5</v>
      </c>
      <c r="I17" s="270">
        <f t="shared" si="0"/>
        <v>4.5999999999999996</v>
      </c>
      <c r="J17" s="273">
        <f t="shared" si="0"/>
        <v>3.9</v>
      </c>
      <c r="K17" s="269">
        <f t="shared" si="0"/>
        <v>14.2</v>
      </c>
      <c r="L17" s="270">
        <f t="shared" si="0"/>
        <v>11.6</v>
      </c>
      <c r="M17" s="274">
        <f t="shared" si="0"/>
        <v>11.3</v>
      </c>
    </row>
    <row r="18" spans="1:13" ht="27" customHeight="1" thickBot="1">
      <c r="A18" s="813" t="s">
        <v>664</v>
      </c>
      <c r="B18" s="814"/>
      <c r="C18" s="275">
        <f>SUM(D18:E18)</f>
        <v>26</v>
      </c>
      <c r="D18" s="276">
        <v>2</v>
      </c>
      <c r="E18" s="206">
        <v>24</v>
      </c>
      <c r="F18" s="204">
        <v>18</v>
      </c>
      <c r="G18" s="202">
        <v>16</v>
      </c>
      <c r="H18" s="203">
        <v>1</v>
      </c>
      <c r="I18" s="204">
        <v>1</v>
      </c>
      <c r="J18" s="205">
        <v>0</v>
      </c>
      <c r="K18" s="206">
        <v>23</v>
      </c>
      <c r="L18" s="204">
        <v>17</v>
      </c>
      <c r="M18" s="207">
        <v>16</v>
      </c>
    </row>
    <row r="19" spans="1:13">
      <c r="A19" s="143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 ht="22.5" customHeight="1">
      <c r="A20" s="143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24" customHeight="1">
      <c r="A21" s="744" t="s">
        <v>256</v>
      </c>
      <c r="B21" s="744"/>
      <c r="C21" s="744"/>
      <c r="D21" s="744"/>
      <c r="E21" s="744"/>
      <c r="F21" s="744"/>
      <c r="G21" s="744"/>
      <c r="H21" s="744"/>
      <c r="I21" s="744"/>
      <c r="J21" s="744"/>
      <c r="K21" s="744"/>
      <c r="L21" s="744"/>
      <c r="M21" s="744"/>
    </row>
    <row r="22" spans="1:13" ht="16.5" customHeight="1" thickBot="1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 ht="27" customHeight="1">
      <c r="A23" s="815"/>
      <c r="B23" s="816"/>
      <c r="C23" s="837" t="s">
        <v>598</v>
      </c>
      <c r="D23" s="839" t="s">
        <v>651</v>
      </c>
      <c r="E23" s="748" t="s">
        <v>222</v>
      </c>
      <c r="F23" s="741"/>
      <c r="G23" s="741"/>
      <c r="H23" s="741"/>
      <c r="I23" s="741"/>
      <c r="J23" s="741"/>
      <c r="K23" s="741"/>
      <c r="L23" s="741"/>
      <c r="M23" s="743"/>
    </row>
    <row r="24" spans="1:13" ht="27" customHeight="1" thickBot="1">
      <c r="A24" s="819"/>
      <c r="B24" s="820"/>
      <c r="C24" s="838"/>
      <c r="D24" s="640"/>
      <c r="E24" s="153" t="s">
        <v>347</v>
      </c>
      <c r="F24" s="153" t="s">
        <v>223</v>
      </c>
      <c r="G24" s="153" t="s">
        <v>224</v>
      </c>
      <c r="H24" s="216" t="s">
        <v>225</v>
      </c>
      <c r="I24" s="216" t="s">
        <v>226</v>
      </c>
      <c r="J24" s="216" t="s">
        <v>227</v>
      </c>
      <c r="K24" s="153" t="s">
        <v>179</v>
      </c>
      <c r="L24" s="153" t="s">
        <v>178</v>
      </c>
      <c r="M24" s="217" t="s">
        <v>490</v>
      </c>
    </row>
    <row r="25" spans="1:13" ht="27" customHeight="1">
      <c r="A25" s="343" t="s">
        <v>600</v>
      </c>
      <c r="B25" s="344"/>
      <c r="C25" s="278">
        <v>500</v>
      </c>
      <c r="D25" s="254">
        <v>121</v>
      </c>
      <c r="E25" s="257">
        <v>16</v>
      </c>
      <c r="F25" s="257">
        <v>6</v>
      </c>
      <c r="G25" s="257">
        <v>13</v>
      </c>
      <c r="H25" s="257">
        <v>7</v>
      </c>
      <c r="I25" s="257">
        <v>7</v>
      </c>
      <c r="J25" s="257">
        <v>8</v>
      </c>
      <c r="K25" s="257">
        <v>6</v>
      </c>
      <c r="L25" s="257">
        <v>1</v>
      </c>
      <c r="M25" s="277">
        <v>57</v>
      </c>
    </row>
    <row r="26" spans="1:13" ht="27" customHeight="1">
      <c r="A26" s="345" t="s">
        <v>601</v>
      </c>
      <c r="B26" s="346"/>
      <c r="C26" s="278">
        <v>422</v>
      </c>
      <c r="D26" s="254">
        <v>137</v>
      </c>
      <c r="E26" s="257">
        <v>16</v>
      </c>
      <c r="F26" s="257">
        <v>11</v>
      </c>
      <c r="G26" s="257">
        <v>12</v>
      </c>
      <c r="H26" s="257">
        <v>3</v>
      </c>
      <c r="I26" s="257">
        <v>1</v>
      </c>
      <c r="J26" s="257">
        <v>15</v>
      </c>
      <c r="K26" s="257">
        <v>1</v>
      </c>
      <c r="L26" s="257">
        <v>3</v>
      </c>
      <c r="M26" s="277">
        <v>75</v>
      </c>
    </row>
    <row r="27" spans="1:13" ht="27" customHeight="1">
      <c r="A27" s="345" t="s">
        <v>602</v>
      </c>
      <c r="B27" s="346"/>
      <c r="C27" s="278">
        <v>434</v>
      </c>
      <c r="D27" s="254">
        <v>148</v>
      </c>
      <c r="E27" s="257">
        <v>18</v>
      </c>
      <c r="F27" s="257">
        <v>11</v>
      </c>
      <c r="G27" s="257">
        <v>18</v>
      </c>
      <c r="H27" s="257">
        <v>2</v>
      </c>
      <c r="I27" s="257">
        <v>5</v>
      </c>
      <c r="J27" s="257">
        <v>15</v>
      </c>
      <c r="K27" s="257">
        <v>0</v>
      </c>
      <c r="L27" s="257">
        <v>5</v>
      </c>
      <c r="M27" s="277">
        <v>74</v>
      </c>
    </row>
    <row r="28" spans="1:13" ht="27" customHeight="1">
      <c r="A28" s="345" t="s">
        <v>603</v>
      </c>
      <c r="B28" s="346"/>
      <c r="C28" s="278">
        <v>500</v>
      </c>
      <c r="D28" s="254">
        <v>136</v>
      </c>
      <c r="E28" s="257">
        <v>21</v>
      </c>
      <c r="F28" s="257">
        <v>7</v>
      </c>
      <c r="G28" s="257">
        <v>9</v>
      </c>
      <c r="H28" s="257">
        <v>2</v>
      </c>
      <c r="I28" s="257">
        <v>2</v>
      </c>
      <c r="J28" s="257">
        <v>9</v>
      </c>
      <c r="K28" s="257">
        <v>1</v>
      </c>
      <c r="L28" s="257">
        <v>6</v>
      </c>
      <c r="M28" s="277">
        <v>79</v>
      </c>
    </row>
    <row r="29" spans="1:13" ht="27" customHeight="1">
      <c r="A29" s="345" t="s">
        <v>604</v>
      </c>
      <c r="B29" s="346"/>
      <c r="C29" s="278">
        <v>518</v>
      </c>
      <c r="D29" s="254">
        <v>122</v>
      </c>
      <c r="E29" s="254">
        <v>14</v>
      </c>
      <c r="F29" s="257">
        <v>10</v>
      </c>
      <c r="G29" s="257">
        <v>21</v>
      </c>
      <c r="H29" s="257">
        <v>6</v>
      </c>
      <c r="I29" s="257">
        <v>5</v>
      </c>
      <c r="J29" s="257">
        <v>5</v>
      </c>
      <c r="K29" s="257">
        <v>2</v>
      </c>
      <c r="L29" s="257">
        <v>3</v>
      </c>
      <c r="M29" s="277">
        <v>56</v>
      </c>
    </row>
    <row r="30" spans="1:13" ht="27" customHeight="1">
      <c r="A30" s="345" t="s">
        <v>605</v>
      </c>
      <c r="B30" s="346"/>
      <c r="C30" s="278">
        <v>513</v>
      </c>
      <c r="D30" s="254">
        <v>129</v>
      </c>
      <c r="E30" s="254">
        <v>16</v>
      </c>
      <c r="F30" s="257">
        <v>4</v>
      </c>
      <c r="G30" s="257">
        <v>13</v>
      </c>
      <c r="H30" s="257">
        <v>8</v>
      </c>
      <c r="I30" s="257">
        <v>1</v>
      </c>
      <c r="J30" s="257">
        <v>13</v>
      </c>
      <c r="K30" s="257">
        <v>0</v>
      </c>
      <c r="L30" s="257">
        <v>4</v>
      </c>
      <c r="M30" s="277">
        <v>70</v>
      </c>
    </row>
    <row r="31" spans="1:13" ht="27" customHeight="1">
      <c r="A31" s="345" t="s">
        <v>597</v>
      </c>
      <c r="B31" s="346"/>
      <c r="C31" s="278">
        <v>512</v>
      </c>
      <c r="D31" s="254">
        <v>116</v>
      </c>
      <c r="E31" s="254">
        <v>18</v>
      </c>
      <c r="F31" s="257">
        <v>7</v>
      </c>
      <c r="G31" s="257">
        <v>9</v>
      </c>
      <c r="H31" s="257">
        <v>3</v>
      </c>
      <c r="I31" s="257">
        <v>1</v>
      </c>
      <c r="J31" s="257">
        <v>14</v>
      </c>
      <c r="K31" s="257">
        <v>0</v>
      </c>
      <c r="L31" s="257">
        <v>1</v>
      </c>
      <c r="M31" s="277">
        <v>63</v>
      </c>
    </row>
    <row r="32" spans="1:13" ht="27" customHeight="1">
      <c r="A32" s="347" t="s">
        <v>608</v>
      </c>
      <c r="B32" s="348"/>
      <c r="C32" s="325">
        <v>479</v>
      </c>
      <c r="D32" s="254">
        <v>116</v>
      </c>
      <c r="E32" s="326">
        <v>18</v>
      </c>
      <c r="F32" s="327">
        <v>7</v>
      </c>
      <c r="G32" s="327">
        <v>9</v>
      </c>
      <c r="H32" s="327">
        <v>3</v>
      </c>
      <c r="I32" s="327">
        <v>1</v>
      </c>
      <c r="J32" s="327">
        <v>14</v>
      </c>
      <c r="K32" s="327">
        <v>0</v>
      </c>
      <c r="L32" s="327">
        <v>1</v>
      </c>
      <c r="M32" s="328">
        <v>63</v>
      </c>
    </row>
    <row r="33" spans="1:15" ht="27" customHeight="1">
      <c r="A33" s="345" t="s">
        <v>625</v>
      </c>
      <c r="B33" s="346"/>
      <c r="C33" s="278">
        <v>603</v>
      </c>
      <c r="D33" s="254">
        <v>148</v>
      </c>
      <c r="E33" s="254">
        <v>8</v>
      </c>
      <c r="F33" s="257">
        <v>8</v>
      </c>
      <c r="G33" s="257">
        <v>18</v>
      </c>
      <c r="H33" s="257">
        <v>5</v>
      </c>
      <c r="I33" s="257">
        <v>2</v>
      </c>
      <c r="J33" s="257">
        <v>6</v>
      </c>
      <c r="K33" s="257">
        <v>4</v>
      </c>
      <c r="L33" s="257">
        <v>5</v>
      </c>
      <c r="M33" s="277">
        <v>92</v>
      </c>
    </row>
    <row r="34" spans="1:15" ht="27" customHeight="1" thickBot="1">
      <c r="A34" s="349" t="s">
        <v>629</v>
      </c>
      <c r="B34" s="350"/>
      <c r="C34" s="279">
        <v>587</v>
      </c>
      <c r="D34" s="254">
        <v>144</v>
      </c>
      <c r="E34" s="280">
        <v>7</v>
      </c>
      <c r="F34" s="281">
        <v>11</v>
      </c>
      <c r="G34" s="281">
        <v>14</v>
      </c>
      <c r="H34" s="281">
        <v>2</v>
      </c>
      <c r="I34" s="281">
        <v>1</v>
      </c>
      <c r="J34" s="281">
        <v>7</v>
      </c>
      <c r="K34" s="281">
        <v>2</v>
      </c>
      <c r="L34" s="281">
        <v>5</v>
      </c>
      <c r="M34" s="282">
        <v>95</v>
      </c>
    </row>
    <row r="35" spans="1:15" ht="27" customHeight="1" thickTop="1" thickBot="1">
      <c r="A35" s="811" t="s">
        <v>606</v>
      </c>
      <c r="B35" s="836"/>
      <c r="C35" s="283">
        <f>SUM(C25:C34)/10</f>
        <v>506.8</v>
      </c>
      <c r="D35" s="284">
        <f t="shared" ref="D35:M35" si="1">SUM(D25:D34)/10</f>
        <v>131.69999999999999</v>
      </c>
      <c r="E35" s="285">
        <f t="shared" si="1"/>
        <v>15.2</v>
      </c>
      <c r="F35" s="285">
        <f t="shared" si="1"/>
        <v>8.1999999999999993</v>
      </c>
      <c r="G35" s="285">
        <f t="shared" si="1"/>
        <v>13.6</v>
      </c>
      <c r="H35" s="285">
        <f t="shared" si="1"/>
        <v>4.0999999999999996</v>
      </c>
      <c r="I35" s="285">
        <f t="shared" si="1"/>
        <v>2.6</v>
      </c>
      <c r="J35" s="285">
        <f t="shared" si="1"/>
        <v>10.6</v>
      </c>
      <c r="K35" s="285">
        <f t="shared" si="1"/>
        <v>1.6</v>
      </c>
      <c r="L35" s="285">
        <f t="shared" si="1"/>
        <v>3.4</v>
      </c>
      <c r="M35" s="286">
        <f t="shared" si="1"/>
        <v>72.400000000000006</v>
      </c>
    </row>
    <row r="36" spans="1:15" ht="27" customHeight="1" thickBot="1">
      <c r="A36" s="813" t="s">
        <v>735</v>
      </c>
      <c r="B36" s="814"/>
      <c r="C36" s="287">
        <v>454</v>
      </c>
      <c r="D36" s="263">
        <v>119</v>
      </c>
      <c r="E36" s="280">
        <v>16</v>
      </c>
      <c r="F36" s="288">
        <v>4</v>
      </c>
      <c r="G36" s="288">
        <v>13</v>
      </c>
      <c r="H36" s="288">
        <v>2</v>
      </c>
      <c r="I36" s="288">
        <v>2</v>
      </c>
      <c r="J36" s="288">
        <v>5</v>
      </c>
      <c r="K36" s="288">
        <v>0</v>
      </c>
      <c r="L36" s="288">
        <v>2</v>
      </c>
      <c r="M36" s="289">
        <v>75</v>
      </c>
      <c r="N36" s="1">
        <v>144</v>
      </c>
      <c r="O36" s="60"/>
    </row>
    <row r="38" spans="1:15">
      <c r="M38" s="1">
        <v>47</v>
      </c>
    </row>
  </sheetData>
  <mergeCells count="21">
    <mergeCell ref="A36:B36"/>
    <mergeCell ref="A35:B35"/>
    <mergeCell ref="A21:M21"/>
    <mergeCell ref="A23:B24"/>
    <mergeCell ref="C23:C24"/>
    <mergeCell ref="D23:D24"/>
    <mergeCell ref="E23:M23"/>
    <mergeCell ref="A17:B17"/>
    <mergeCell ref="A18:B18"/>
    <mergeCell ref="A1:M1"/>
    <mergeCell ref="A3:B6"/>
    <mergeCell ref="C3:G3"/>
    <mergeCell ref="H3:M3"/>
    <mergeCell ref="C4:C6"/>
    <mergeCell ref="D4:D6"/>
    <mergeCell ref="E4:G4"/>
    <mergeCell ref="H4:J4"/>
    <mergeCell ref="K4:M4"/>
    <mergeCell ref="F5:G5"/>
    <mergeCell ref="I5:J5"/>
    <mergeCell ref="L5:M5"/>
  </mergeCells>
  <phoneticPr fontId="7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N35"/>
  <sheetViews>
    <sheetView view="pageBreakPreview" zoomScaleNormal="85" zoomScaleSheetLayoutView="100" workbookViewId="0">
      <selection activeCell="T35" sqref="T35"/>
    </sheetView>
  </sheetViews>
  <sheetFormatPr defaultColWidth="9" defaultRowHeight="11"/>
  <cols>
    <col min="1" max="1" width="18.6328125" style="1" customWidth="1"/>
    <col min="2" max="11" width="7.6328125" style="1" customWidth="1"/>
    <col min="12" max="13" width="8.26953125" style="1" customWidth="1"/>
    <col min="14" max="16384" width="9" style="1"/>
  </cols>
  <sheetData>
    <row r="1" spans="1:12" s="15" customFormat="1" ht="30" customHeight="1">
      <c r="A1" s="744" t="s">
        <v>264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</row>
    <row r="2" spans="1:12" customFormat="1" ht="8.25" customHeight="1" thickBot="1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s="3" customFormat="1" ht="29.25" customHeight="1" thickBot="1">
      <c r="A3" s="220" t="s">
        <v>265</v>
      </c>
      <c r="B3" s="417" t="s">
        <v>747</v>
      </c>
      <c r="C3" s="417" t="s">
        <v>748</v>
      </c>
      <c r="D3" s="417" t="s">
        <v>749</v>
      </c>
      <c r="E3" s="417" t="s">
        <v>750</v>
      </c>
      <c r="F3" s="417" t="s">
        <v>751</v>
      </c>
      <c r="G3" s="417" t="s">
        <v>742</v>
      </c>
      <c r="H3" s="418" t="s">
        <v>743</v>
      </c>
      <c r="I3" s="418" t="s">
        <v>744</v>
      </c>
      <c r="J3" s="418" t="s">
        <v>736</v>
      </c>
      <c r="K3" s="419" t="s">
        <v>745</v>
      </c>
      <c r="L3" s="419" t="s">
        <v>746</v>
      </c>
    </row>
    <row r="4" spans="1:12" s="3" customFormat="1" ht="29.25" customHeight="1" thickTop="1">
      <c r="A4" s="221" t="s">
        <v>266</v>
      </c>
      <c r="B4" s="222">
        <v>500</v>
      </c>
      <c r="C4" s="222">
        <v>422</v>
      </c>
      <c r="D4" s="222">
        <v>434</v>
      </c>
      <c r="E4" s="223">
        <v>500</v>
      </c>
      <c r="F4" s="224">
        <v>518</v>
      </c>
      <c r="G4" s="224">
        <v>513</v>
      </c>
      <c r="H4" s="224">
        <v>512</v>
      </c>
      <c r="I4" s="364">
        <v>479</v>
      </c>
      <c r="J4" s="364">
        <v>603</v>
      </c>
      <c r="K4" s="365">
        <v>587</v>
      </c>
      <c r="L4" s="365">
        <v>454</v>
      </c>
    </row>
    <row r="5" spans="1:12" s="3" customFormat="1" ht="29.25" customHeight="1">
      <c r="A5" s="225" t="s">
        <v>567</v>
      </c>
      <c r="B5" s="226">
        <v>43</v>
      </c>
      <c r="C5" s="226">
        <v>37</v>
      </c>
      <c r="D5" s="226">
        <v>41</v>
      </c>
      <c r="E5" s="228">
        <v>36</v>
      </c>
      <c r="F5" s="227">
        <v>21</v>
      </c>
      <c r="G5" s="227">
        <v>30</v>
      </c>
      <c r="H5" s="227">
        <v>32</v>
      </c>
      <c r="I5" s="366">
        <v>23</v>
      </c>
      <c r="J5" s="366">
        <v>22</v>
      </c>
      <c r="K5" s="367">
        <v>30</v>
      </c>
      <c r="L5" s="367">
        <v>19</v>
      </c>
    </row>
    <row r="6" spans="1:12" s="3" customFormat="1" ht="29.25" customHeight="1" thickBot="1">
      <c r="A6" s="229" t="s">
        <v>267</v>
      </c>
      <c r="B6" s="230">
        <f t="shared" ref="B6:J6" si="0">B5/B4*100</f>
        <v>8.6</v>
      </c>
      <c r="C6" s="230">
        <f t="shared" si="0"/>
        <v>8.7677725118483423</v>
      </c>
      <c r="D6" s="230">
        <f t="shared" si="0"/>
        <v>9.4470046082949306</v>
      </c>
      <c r="E6" s="230">
        <f t="shared" si="0"/>
        <v>7.1999999999999993</v>
      </c>
      <c r="F6" s="230">
        <f t="shared" si="0"/>
        <v>4.0540540540540544</v>
      </c>
      <c r="G6" s="230">
        <f t="shared" si="0"/>
        <v>5.8479532163742682</v>
      </c>
      <c r="H6" s="231">
        <f t="shared" si="0"/>
        <v>6.25</v>
      </c>
      <c r="I6" s="231">
        <f t="shared" si="0"/>
        <v>4.8016701461377869</v>
      </c>
      <c r="J6" s="231">
        <f t="shared" si="0"/>
        <v>3.6484245439469323</v>
      </c>
      <c r="K6" s="233">
        <f t="shared" ref="K6:L6" si="1">K5/K4*100</f>
        <v>5.1107325383304936</v>
      </c>
      <c r="L6" s="233">
        <f t="shared" si="1"/>
        <v>4.1850220264317182</v>
      </c>
    </row>
    <row r="7" spans="1:12" customFormat="1" ht="18" customHeight="1">
      <c r="A7" s="232" t="s">
        <v>568</v>
      </c>
      <c r="E7" s="93"/>
      <c r="F7" s="93"/>
      <c r="G7" s="93"/>
      <c r="H7" s="93"/>
      <c r="I7" s="93"/>
      <c r="J7" s="93"/>
      <c r="K7" s="93"/>
    </row>
    <row r="8" spans="1:12" customFormat="1" ht="16.5" customHeight="1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</row>
    <row r="9" spans="1:12" customFormat="1" ht="16.5" customHeight="1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</row>
    <row r="10" spans="1:12" s="15" customFormat="1" ht="25.5" customHeight="1">
      <c r="A10" s="744" t="s">
        <v>740</v>
      </c>
      <c r="B10" s="744"/>
      <c r="C10" s="744"/>
      <c r="D10" s="744"/>
      <c r="E10" s="744"/>
      <c r="F10" s="744"/>
      <c r="G10" s="744"/>
      <c r="H10" s="744"/>
      <c r="I10" s="744"/>
      <c r="J10" s="744"/>
      <c r="K10" s="744"/>
    </row>
    <row r="11" spans="1:12" customFormat="1" ht="8.25" customHeight="1" thickBot="1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</row>
    <row r="12" spans="1:12" s="3" customFormat="1" ht="29.25" customHeight="1">
      <c r="A12" s="234" t="s">
        <v>569</v>
      </c>
      <c r="B12" s="235" t="s">
        <v>268</v>
      </c>
      <c r="C12" s="218" t="s">
        <v>269</v>
      </c>
      <c r="D12" s="218" t="s">
        <v>270</v>
      </c>
      <c r="E12" s="218" t="s">
        <v>271</v>
      </c>
      <c r="F12" s="218" t="s">
        <v>272</v>
      </c>
      <c r="G12" s="218" t="s">
        <v>273</v>
      </c>
      <c r="H12" s="218" t="s">
        <v>274</v>
      </c>
      <c r="I12" s="218" t="s">
        <v>275</v>
      </c>
      <c r="J12" s="218" t="s">
        <v>61</v>
      </c>
      <c r="K12" s="219" t="s">
        <v>113</v>
      </c>
    </row>
    <row r="13" spans="1:12" s="3" customFormat="1" ht="29.25" customHeight="1" thickBot="1">
      <c r="A13" s="236" t="s">
        <v>245</v>
      </c>
      <c r="B13" s="237">
        <v>3</v>
      </c>
      <c r="C13" s="238">
        <v>1</v>
      </c>
      <c r="D13" s="238">
        <v>2</v>
      </c>
      <c r="E13" s="238">
        <v>1</v>
      </c>
      <c r="F13" s="238">
        <v>2</v>
      </c>
      <c r="G13" s="238">
        <v>3</v>
      </c>
      <c r="H13" s="238">
        <v>2</v>
      </c>
      <c r="I13" s="238">
        <v>2</v>
      </c>
      <c r="J13" s="238">
        <v>3</v>
      </c>
      <c r="K13" s="239">
        <f>SUM(B13:J13)</f>
        <v>19</v>
      </c>
    </row>
    <row r="14" spans="1:12" customFormat="1" ht="16.5" customHeight="1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</row>
    <row r="15" spans="1:12" customFormat="1" ht="16.5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</row>
    <row r="16" spans="1:12" customFormat="1" ht="16.5" customHeight="1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</row>
    <row r="17" spans="1:14" s="15" customFormat="1" ht="24.75" customHeight="1">
      <c r="A17" s="744" t="s">
        <v>739</v>
      </c>
      <c r="B17" s="744"/>
      <c r="C17" s="744"/>
      <c r="D17" s="744"/>
      <c r="E17" s="744"/>
      <c r="F17" s="744"/>
      <c r="G17" s="744"/>
      <c r="H17" s="148"/>
      <c r="I17" s="148"/>
      <c r="J17" s="148"/>
      <c r="K17" s="148"/>
    </row>
    <row r="18" spans="1:14" customFormat="1" ht="6.75" customHeight="1" thickBot="1">
      <c r="A18" s="860"/>
      <c r="B18" s="860"/>
      <c r="C18" s="860"/>
      <c r="D18" s="860"/>
      <c r="E18" s="860"/>
      <c r="F18" s="860"/>
      <c r="G18" s="860"/>
      <c r="H18" s="93"/>
      <c r="I18" s="93"/>
      <c r="J18" s="93"/>
      <c r="K18" s="93"/>
    </row>
    <row r="19" spans="1:14" customFormat="1" ht="29.25" customHeight="1" thickBot="1">
      <c r="A19" s="845" t="s">
        <v>341</v>
      </c>
      <c r="B19" s="846"/>
      <c r="C19" s="846"/>
      <c r="D19" s="847"/>
      <c r="E19" s="848">
        <f>L5</f>
        <v>19</v>
      </c>
      <c r="F19" s="849"/>
      <c r="G19" s="850"/>
      <c r="H19" s="93"/>
      <c r="I19" s="93"/>
      <c r="J19" s="93"/>
      <c r="K19" s="93"/>
    </row>
    <row r="20" spans="1:14" customFormat="1" ht="29.25" customHeight="1" thickBot="1">
      <c r="A20" s="845" t="s">
        <v>342</v>
      </c>
      <c r="B20" s="846"/>
      <c r="C20" s="846"/>
      <c r="D20" s="846"/>
      <c r="E20" s="851">
        <v>2</v>
      </c>
      <c r="F20" s="852"/>
      <c r="G20" s="853"/>
      <c r="H20" s="149"/>
      <c r="I20" s="93"/>
      <c r="J20" s="93"/>
      <c r="K20" s="93"/>
    </row>
    <row r="21" spans="1:14" customFormat="1" ht="29.25" customHeight="1">
      <c r="A21" s="842" t="s">
        <v>343</v>
      </c>
      <c r="B21" s="843"/>
      <c r="C21" s="843"/>
      <c r="D21" s="844"/>
      <c r="E21" s="854">
        <v>2</v>
      </c>
      <c r="F21" s="855"/>
      <c r="G21" s="856"/>
      <c r="H21" s="93"/>
      <c r="I21" s="93"/>
      <c r="J21" s="93"/>
      <c r="K21" s="93"/>
    </row>
    <row r="22" spans="1:14" customFormat="1" ht="29.25" customHeight="1" thickBot="1">
      <c r="A22" s="240"/>
      <c r="B22" s="861" t="s">
        <v>344</v>
      </c>
      <c r="C22" s="861"/>
      <c r="D22" s="862"/>
      <c r="E22" s="867">
        <v>0</v>
      </c>
      <c r="F22" s="868"/>
      <c r="G22" s="869"/>
      <c r="H22" s="93"/>
      <c r="I22" s="93"/>
      <c r="J22" s="93"/>
      <c r="K22" s="93"/>
    </row>
    <row r="23" spans="1:14" customFormat="1" ht="29.25" customHeight="1" thickBot="1">
      <c r="A23" s="840" t="s">
        <v>345</v>
      </c>
      <c r="B23" s="841"/>
      <c r="C23" s="841"/>
      <c r="D23" s="841"/>
      <c r="E23" s="857">
        <f>SUM(E26:G29)</f>
        <v>27253</v>
      </c>
      <c r="F23" s="858"/>
      <c r="G23" s="859"/>
      <c r="H23" s="93"/>
      <c r="I23" s="93"/>
      <c r="J23" s="93"/>
      <c r="K23" s="93"/>
    </row>
    <row r="24" spans="1:14" customFormat="1" ht="29.25" customHeight="1" thickBot="1">
      <c r="A24" s="845" t="s">
        <v>346</v>
      </c>
      <c r="B24" s="846"/>
      <c r="C24" s="846"/>
      <c r="D24" s="846"/>
      <c r="E24" s="857">
        <f>E23/L5</f>
        <v>1434.3684210526317</v>
      </c>
      <c r="F24" s="858"/>
      <c r="G24" s="859"/>
      <c r="H24" s="93"/>
      <c r="I24" s="93"/>
      <c r="J24" s="93"/>
      <c r="K24" s="93"/>
    </row>
    <row r="25" spans="1:14" customFormat="1" ht="29.25" customHeight="1">
      <c r="A25" s="842" t="s">
        <v>493</v>
      </c>
      <c r="B25" s="843"/>
      <c r="C25" s="843"/>
      <c r="D25" s="844"/>
      <c r="E25" s="873"/>
      <c r="F25" s="874"/>
      <c r="G25" s="875"/>
      <c r="H25" s="93"/>
      <c r="I25" s="93"/>
      <c r="J25" s="93"/>
      <c r="K25" s="93"/>
    </row>
    <row r="26" spans="1:14" customFormat="1" ht="29.25" customHeight="1" thickBot="1">
      <c r="A26" s="151"/>
      <c r="B26" s="865" t="s">
        <v>497</v>
      </c>
      <c r="C26" s="865"/>
      <c r="D26" s="866"/>
      <c r="E26" s="863">
        <v>25096</v>
      </c>
      <c r="F26" s="605"/>
      <c r="G26" s="864"/>
      <c r="H26" s="93"/>
      <c r="I26" s="93"/>
      <c r="J26" s="93"/>
      <c r="K26" s="93"/>
      <c r="N26" t="s">
        <v>653</v>
      </c>
    </row>
    <row r="27" spans="1:14" customFormat="1" ht="29.25" customHeight="1" thickBot="1">
      <c r="A27" s="151"/>
      <c r="B27" s="865" t="s">
        <v>496</v>
      </c>
      <c r="C27" s="865"/>
      <c r="D27" s="866"/>
      <c r="E27" s="863">
        <v>1967</v>
      </c>
      <c r="F27" s="605"/>
      <c r="G27" s="864"/>
      <c r="H27" s="93"/>
      <c r="I27" s="93"/>
      <c r="J27" s="93"/>
      <c r="K27" s="93"/>
      <c r="N27" s="368">
        <v>13343</v>
      </c>
    </row>
    <row r="28" spans="1:14" customFormat="1" ht="29.25" customHeight="1">
      <c r="A28" s="151"/>
      <c r="B28" s="865" t="s">
        <v>494</v>
      </c>
      <c r="C28" s="865"/>
      <c r="D28" s="866"/>
      <c r="E28" s="863">
        <v>28</v>
      </c>
      <c r="F28" s="605"/>
      <c r="G28" s="864"/>
      <c r="H28" s="93"/>
      <c r="I28" s="93"/>
      <c r="J28" s="93"/>
      <c r="K28" s="93"/>
    </row>
    <row r="29" spans="1:14" customFormat="1" ht="29.25" customHeight="1" thickBot="1">
      <c r="A29" s="150"/>
      <c r="B29" s="861" t="s">
        <v>495</v>
      </c>
      <c r="C29" s="861"/>
      <c r="D29" s="862"/>
      <c r="E29" s="870">
        <v>162</v>
      </c>
      <c r="F29" s="871"/>
      <c r="G29" s="872"/>
      <c r="H29" s="93"/>
      <c r="I29" s="93"/>
      <c r="J29" s="93"/>
      <c r="K29" s="93"/>
    </row>
    <row r="30" spans="1:14" customFormat="1" ht="29.25" customHeight="1" thickBot="1">
      <c r="A30" s="840" t="s">
        <v>491</v>
      </c>
      <c r="B30" s="841"/>
      <c r="C30" s="841"/>
      <c r="D30" s="841"/>
      <c r="E30" s="851">
        <v>8</v>
      </c>
      <c r="F30" s="852"/>
      <c r="G30" s="853"/>
      <c r="H30" s="93"/>
      <c r="I30" s="93"/>
      <c r="J30" s="93"/>
      <c r="K30" s="93"/>
    </row>
    <row r="31" spans="1:14" customFormat="1" ht="29.25" customHeight="1" thickBot="1">
      <c r="A31" s="845" t="s">
        <v>492</v>
      </c>
      <c r="B31" s="846"/>
      <c r="C31" s="846"/>
      <c r="D31" s="846"/>
      <c r="E31" s="851">
        <v>17</v>
      </c>
      <c r="F31" s="852"/>
      <c r="G31" s="853"/>
      <c r="H31" s="149"/>
      <c r="I31" s="93"/>
      <c r="J31" s="93"/>
      <c r="K31" s="93"/>
    </row>
    <row r="32" spans="1:14" customFormat="1" ht="3.75" customHeight="1">
      <c r="B32" s="16"/>
      <c r="C32" s="16"/>
      <c r="D32" s="16"/>
    </row>
    <row r="33" spans="1:2" customFormat="1" ht="15.75" customHeight="1">
      <c r="A33" t="s">
        <v>652</v>
      </c>
      <c r="B33" s="133"/>
    </row>
    <row r="34" spans="1:2" customFormat="1" ht="15.75" customHeight="1">
      <c r="B34" s="133"/>
    </row>
    <row r="35" spans="1:2" customFormat="1" ht="13"/>
  </sheetData>
  <mergeCells count="30">
    <mergeCell ref="A31:D31"/>
    <mergeCell ref="E31:G31"/>
    <mergeCell ref="B29:D29"/>
    <mergeCell ref="E26:G26"/>
    <mergeCell ref="B22:D22"/>
    <mergeCell ref="B26:D26"/>
    <mergeCell ref="E30:G30"/>
    <mergeCell ref="B27:D27"/>
    <mergeCell ref="E23:G23"/>
    <mergeCell ref="E22:G22"/>
    <mergeCell ref="E27:G27"/>
    <mergeCell ref="A30:D30"/>
    <mergeCell ref="B28:D28"/>
    <mergeCell ref="E29:G29"/>
    <mergeCell ref="E28:G28"/>
    <mergeCell ref="E25:G25"/>
    <mergeCell ref="A1:K1"/>
    <mergeCell ref="A23:D23"/>
    <mergeCell ref="A25:D25"/>
    <mergeCell ref="A24:D24"/>
    <mergeCell ref="A10:K10"/>
    <mergeCell ref="A19:D19"/>
    <mergeCell ref="A20:D20"/>
    <mergeCell ref="A21:D21"/>
    <mergeCell ref="E19:G19"/>
    <mergeCell ref="E20:G20"/>
    <mergeCell ref="E21:G21"/>
    <mergeCell ref="E24:G24"/>
    <mergeCell ref="A17:G17"/>
    <mergeCell ref="A18:G18"/>
  </mergeCells>
  <phoneticPr fontId="7"/>
  <printOptions horizontalCentered="1"/>
  <pageMargins left="0.78740157480314965" right="0.78740157480314965" top="0.98425196850393704" bottom="0.98425196850393704" header="0.51181102362204722" footer="0.51181102362204722"/>
  <pageSetup paperSize="9" scale="84" orientation="portrait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5">
    <pageSetUpPr fitToPage="1"/>
  </sheetPr>
  <dimension ref="B11:T46"/>
  <sheetViews>
    <sheetView view="pageBreakPreview" zoomScale="60" zoomScaleNormal="70" workbookViewId="0">
      <selection activeCell="X1" sqref="S1:X1048576"/>
    </sheetView>
  </sheetViews>
  <sheetFormatPr defaultColWidth="9" defaultRowHeight="13"/>
  <cols>
    <col min="14" max="14" width="7.90625" customWidth="1"/>
    <col min="23" max="23" width="9" customWidth="1"/>
  </cols>
  <sheetData>
    <row r="11" spans="19:20">
      <c r="S11" s="374"/>
      <c r="T11" s="374"/>
    </row>
    <row r="12" spans="19:20">
      <c r="S12" s="374"/>
      <c r="T12" s="374"/>
    </row>
    <row r="13" spans="19:20">
      <c r="S13" s="374"/>
      <c r="T13" s="374"/>
    </row>
    <row r="14" spans="19:20">
      <c r="S14" s="374"/>
      <c r="T14" s="374"/>
    </row>
    <row r="15" spans="19:20">
      <c r="S15" s="374"/>
      <c r="T15" s="374"/>
    </row>
    <row r="16" spans="19:20">
      <c r="S16" s="374"/>
      <c r="T16" s="374"/>
    </row>
    <row r="17" spans="19:20">
      <c r="S17" s="374"/>
      <c r="T17" s="374"/>
    </row>
    <row r="18" spans="19:20">
      <c r="S18" s="374"/>
      <c r="T18" s="374"/>
    </row>
    <row r="19" spans="19:20">
      <c r="S19" s="374"/>
      <c r="T19" s="374"/>
    </row>
    <row r="20" spans="19:20">
      <c r="S20" s="374"/>
      <c r="T20" s="374"/>
    </row>
    <row r="21" spans="19:20">
      <c r="S21" s="374"/>
      <c r="T21" s="374"/>
    </row>
    <row r="40" spans="2:10">
      <c r="J40" t="s">
        <v>483</v>
      </c>
    </row>
    <row r="46" spans="2:10">
      <c r="B46" t="s">
        <v>484</v>
      </c>
    </row>
  </sheetData>
  <phoneticPr fontId="7"/>
  <pageMargins left="0.94" right="0.39370078740157483" top="0.88" bottom="0.39370078740157483" header="0.51181102362204722" footer="0.51181102362204722"/>
  <pageSetup paperSize="9" scale="94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6"/>
  <dimension ref="B13:V17"/>
  <sheetViews>
    <sheetView view="pageBreakPreview" zoomScale="60" zoomScaleNormal="70" workbookViewId="0">
      <selection activeCell="O8" sqref="O8:W39"/>
    </sheetView>
  </sheetViews>
  <sheetFormatPr defaultColWidth="9" defaultRowHeight="13"/>
  <cols>
    <col min="14" max="14" width="11.7265625" customWidth="1"/>
    <col min="16" max="22" width="5.90625" customWidth="1"/>
  </cols>
  <sheetData>
    <row r="13" spans="2:22">
      <c r="B13" t="s">
        <v>247</v>
      </c>
    </row>
    <row r="16" spans="2:22" ht="13" customHeight="1">
      <c r="P16" s="369"/>
      <c r="Q16" s="361"/>
      <c r="R16" s="361"/>
      <c r="S16" s="361"/>
      <c r="T16" s="361"/>
      <c r="U16" s="372"/>
      <c r="V16" s="371"/>
    </row>
    <row r="17" spans="16:22" ht="13.5" thickBot="1">
      <c r="P17" s="373"/>
      <c r="Q17" s="373"/>
      <c r="R17" s="373"/>
      <c r="S17" s="373"/>
      <c r="T17" s="373"/>
      <c r="U17" s="373"/>
      <c r="V17" s="370"/>
    </row>
  </sheetData>
  <phoneticPr fontId="7"/>
  <pageMargins left="0.98425196850393704" right="0.6692913385826772" top="0.87" bottom="0.51181102362204722" header="0.51181102362204722" footer="0.51181102362204722"/>
  <pageSetup paperSize="9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7">
    <pageSetUpPr fitToPage="1"/>
  </sheetPr>
  <dimension ref="B13:X32"/>
  <sheetViews>
    <sheetView view="pageBreakPreview" zoomScale="85" zoomScaleNormal="100" zoomScaleSheetLayoutView="85" workbookViewId="0">
      <selection activeCell="P9" sqref="P9:Y31"/>
    </sheetView>
  </sheetViews>
  <sheetFormatPr defaultColWidth="9" defaultRowHeight="13"/>
  <cols>
    <col min="12" max="12" width="7.36328125" customWidth="1"/>
    <col min="13" max="13" width="9.36328125" customWidth="1"/>
    <col min="14" max="14" width="10" customWidth="1"/>
    <col min="16" max="16" width="9.6328125" bestFit="1" customWidth="1"/>
    <col min="17" max="20" width="9.08984375" bestFit="1" customWidth="1"/>
    <col min="21" max="21" width="9.6328125" bestFit="1" customWidth="1"/>
    <col min="22" max="22" width="9.08984375" bestFit="1" customWidth="1"/>
  </cols>
  <sheetData>
    <row r="13" spans="2:24">
      <c r="B13" t="s">
        <v>247</v>
      </c>
      <c r="P13" s="375"/>
      <c r="Q13" s="375"/>
      <c r="R13" s="375"/>
      <c r="S13" s="375"/>
      <c r="T13" s="375"/>
      <c r="U13" s="375"/>
      <c r="V13" s="375"/>
    </row>
    <row r="14" spans="2:24">
      <c r="O14" t="s">
        <v>654</v>
      </c>
      <c r="P14" s="377"/>
      <c r="Q14" s="377"/>
      <c r="R14" s="377"/>
      <c r="S14" s="377"/>
      <c r="T14" s="377"/>
      <c r="U14" s="377"/>
      <c r="V14" s="377"/>
      <c r="W14" s="376"/>
      <c r="X14" s="376"/>
    </row>
    <row r="30" ht="21" customHeight="1"/>
    <row r="32" ht="24.75" customHeight="1"/>
  </sheetData>
  <phoneticPr fontId="7"/>
  <printOptions horizontalCentered="1" verticalCentered="1"/>
  <pageMargins left="0.78740157480314965" right="0.55000000000000004" top="0.76" bottom="0.74803149606299213" header="0.51181102362204722" footer="0.51181102362204722"/>
  <pageSetup paperSize="9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8">
    <pageSetUpPr fitToPage="1"/>
  </sheetPr>
  <dimension ref="B13:T30"/>
  <sheetViews>
    <sheetView view="pageBreakPreview" zoomScale="60" zoomScaleNormal="84" workbookViewId="0">
      <selection activeCell="Q7" sqref="Q7:AA69"/>
    </sheetView>
  </sheetViews>
  <sheetFormatPr defaultColWidth="9" defaultRowHeight="13"/>
  <sheetData>
    <row r="13" spans="2:2">
      <c r="B13" t="s">
        <v>247</v>
      </c>
    </row>
    <row r="18" spans="18:20">
      <c r="R18" s="374"/>
      <c r="S18" s="374"/>
      <c r="T18" s="374"/>
    </row>
    <row r="19" spans="18:20">
      <c r="R19" s="374"/>
      <c r="S19" s="374"/>
      <c r="T19" s="378"/>
    </row>
    <row r="20" spans="18:20">
      <c r="R20" s="374"/>
      <c r="S20" s="374"/>
      <c r="T20" s="378"/>
    </row>
    <row r="21" spans="18:20">
      <c r="R21" s="374"/>
      <c r="S21" s="374"/>
      <c r="T21" s="378"/>
    </row>
    <row r="22" spans="18:20">
      <c r="R22" s="374"/>
      <c r="S22" s="374"/>
      <c r="T22" s="378"/>
    </row>
    <row r="23" spans="18:20">
      <c r="R23" s="374"/>
      <c r="S23" s="374"/>
      <c r="T23" s="378"/>
    </row>
    <row r="24" spans="18:20">
      <c r="R24" s="374"/>
      <c r="S24" s="374"/>
      <c r="T24" s="378"/>
    </row>
    <row r="25" spans="18:20">
      <c r="R25" s="374"/>
      <c r="S25" s="374"/>
      <c r="T25" s="378"/>
    </row>
    <row r="26" spans="18:20">
      <c r="R26" s="374"/>
      <c r="S26" s="374"/>
      <c r="T26" s="378"/>
    </row>
    <row r="27" spans="18:20">
      <c r="R27" s="374"/>
      <c r="S27" s="374"/>
      <c r="T27" s="378"/>
    </row>
    <row r="28" spans="18:20">
      <c r="R28" s="374"/>
      <c r="S28" s="374"/>
      <c r="T28" s="378"/>
    </row>
    <row r="29" spans="18:20">
      <c r="R29" s="374"/>
      <c r="S29" s="374"/>
      <c r="T29" s="378"/>
    </row>
    <row r="30" spans="18:20">
      <c r="R30" s="374"/>
      <c r="S30" s="374"/>
      <c r="T30" s="378"/>
    </row>
  </sheetData>
  <phoneticPr fontId="7"/>
  <printOptions horizontalCentered="1"/>
  <pageMargins left="0.98425196850393704" right="0.59055118110236227" top="0.98425196850393704" bottom="0.78740157480314965" header="0.51181102362204722" footer="0.51181102362204722"/>
  <pageSetup paperSize="9" scale="97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0"/>
  <dimension ref="B8:S19"/>
  <sheetViews>
    <sheetView view="pageBreakPreview" zoomScale="60" zoomScaleNormal="100" workbookViewId="0">
      <selection activeCell="P6" sqref="P6:Y41"/>
    </sheetView>
  </sheetViews>
  <sheetFormatPr defaultColWidth="9" defaultRowHeight="13"/>
  <sheetData>
    <row r="8" spans="2:19">
      <c r="Q8" s="374"/>
      <c r="R8" s="374"/>
      <c r="S8" s="374"/>
    </row>
    <row r="9" spans="2:19">
      <c r="Q9" s="374"/>
      <c r="R9" s="374"/>
      <c r="S9" s="374"/>
    </row>
    <row r="10" spans="2:19">
      <c r="Q10" s="374"/>
      <c r="R10" s="374"/>
      <c r="S10" s="374"/>
    </row>
    <row r="11" spans="2:19">
      <c r="Q11" s="374"/>
      <c r="R11" s="374"/>
      <c r="S11" s="374"/>
    </row>
    <row r="12" spans="2:19">
      <c r="Q12" s="374"/>
      <c r="R12" s="374"/>
      <c r="S12" s="374"/>
    </row>
    <row r="13" spans="2:19">
      <c r="B13" t="s">
        <v>247</v>
      </c>
      <c r="Q13" s="374"/>
      <c r="R13" s="374"/>
      <c r="S13" s="374"/>
    </row>
    <row r="14" spans="2:19">
      <c r="Q14" s="374"/>
      <c r="R14" s="374"/>
      <c r="S14" s="374"/>
    </row>
    <row r="15" spans="2:19">
      <c r="Q15" s="374"/>
      <c r="R15" s="374"/>
      <c r="S15" s="374"/>
    </row>
    <row r="16" spans="2:19">
      <c r="Q16" s="374"/>
      <c r="R16" s="374"/>
      <c r="S16" s="374"/>
    </row>
    <row r="17" spans="17:19">
      <c r="Q17" s="374"/>
      <c r="R17" s="374"/>
      <c r="S17" s="374"/>
    </row>
    <row r="18" spans="17:19">
      <c r="Q18" s="374"/>
      <c r="R18" s="374"/>
      <c r="S18" s="374"/>
    </row>
    <row r="19" spans="17:19">
      <c r="Q19" s="374"/>
      <c r="R19" s="374"/>
      <c r="S19" s="374"/>
    </row>
  </sheetData>
  <phoneticPr fontId="7"/>
  <pageMargins left="0.77" right="0.39370078740157483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1"/>
  <dimension ref="Q9:S20"/>
  <sheetViews>
    <sheetView view="pageBreakPreview" zoomScale="60" zoomScaleNormal="83" workbookViewId="0">
      <selection activeCell="Q5" sqref="Q5:W26"/>
    </sheetView>
  </sheetViews>
  <sheetFormatPr defaultColWidth="9" defaultRowHeight="13"/>
  <sheetData>
    <row r="9" spans="17:19">
      <c r="Q9" s="374"/>
      <c r="R9" s="374"/>
      <c r="S9" s="374"/>
    </row>
    <row r="10" spans="17:19">
      <c r="Q10" s="374"/>
      <c r="R10" s="374"/>
      <c r="S10" s="374"/>
    </row>
    <row r="11" spans="17:19">
      <c r="Q11" s="374"/>
      <c r="R11" s="374"/>
      <c r="S11" s="374"/>
    </row>
    <row r="12" spans="17:19">
      <c r="Q12" s="374"/>
      <c r="R12" s="374"/>
      <c r="S12" s="374"/>
    </row>
    <row r="13" spans="17:19">
      <c r="Q13" s="374"/>
      <c r="R13" s="374"/>
      <c r="S13" s="374"/>
    </row>
    <row r="14" spans="17:19">
      <c r="Q14" s="374"/>
      <c r="R14" s="374"/>
      <c r="S14" s="374"/>
    </row>
    <row r="15" spans="17:19">
      <c r="Q15" s="374"/>
      <c r="R15" s="374"/>
      <c r="S15" s="374"/>
    </row>
    <row r="16" spans="17:19">
      <c r="Q16" s="374"/>
      <c r="R16" s="374"/>
      <c r="S16" s="374"/>
    </row>
    <row r="17" spans="17:19">
      <c r="Q17" s="374"/>
      <c r="R17" s="374"/>
      <c r="S17" s="374"/>
    </row>
    <row r="18" spans="17:19">
      <c r="Q18" s="374"/>
      <c r="R18" s="374"/>
      <c r="S18" s="374"/>
    </row>
    <row r="19" spans="17:19">
      <c r="Q19" s="374"/>
      <c r="R19" s="374"/>
      <c r="S19" s="374"/>
    </row>
    <row r="20" spans="17:19">
      <c r="Q20" s="374"/>
      <c r="R20" s="374"/>
      <c r="S20" s="374"/>
    </row>
  </sheetData>
  <phoneticPr fontId="7"/>
  <printOptions horizontalCentered="1" verticalCentered="1"/>
  <pageMargins left="0.59" right="0.19685039370078741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3"/>
  <dimension ref="B9:S22"/>
  <sheetViews>
    <sheetView view="pageBreakPreview" zoomScale="60" zoomScaleNormal="90" workbookViewId="0">
      <selection activeCell="P5" sqref="P5:Z44"/>
    </sheetView>
  </sheetViews>
  <sheetFormatPr defaultColWidth="9" defaultRowHeight="13"/>
  <sheetData>
    <row r="9" spans="2:19">
      <c r="P9" s="374"/>
      <c r="Q9" s="374"/>
      <c r="R9" s="374"/>
      <c r="S9" s="374"/>
    </row>
    <row r="10" spans="2:19">
      <c r="P10" s="374"/>
      <c r="Q10" s="378"/>
      <c r="R10" s="378"/>
      <c r="S10" s="378"/>
    </row>
    <row r="11" spans="2:19">
      <c r="P11" s="374"/>
      <c r="Q11" s="378"/>
      <c r="R11" s="378"/>
      <c r="S11" s="378"/>
    </row>
    <row r="12" spans="2:19">
      <c r="P12" s="374"/>
      <c r="Q12" s="378"/>
      <c r="R12" s="378"/>
      <c r="S12" s="378"/>
    </row>
    <row r="13" spans="2:19">
      <c r="B13" t="s">
        <v>247</v>
      </c>
      <c r="P13" s="374"/>
      <c r="Q13" s="378"/>
      <c r="R13" s="378"/>
      <c r="S13" s="378"/>
    </row>
    <row r="14" spans="2:19">
      <c r="P14" s="374"/>
      <c r="Q14" s="378"/>
      <c r="R14" s="378"/>
      <c r="S14" s="378"/>
    </row>
    <row r="15" spans="2:19">
      <c r="P15" s="374"/>
      <c r="Q15" s="378"/>
      <c r="R15" s="378"/>
      <c r="S15" s="378"/>
    </row>
    <row r="16" spans="2:19">
      <c r="P16" s="374"/>
      <c r="Q16" s="378"/>
      <c r="R16" s="378"/>
      <c r="S16" s="378"/>
    </row>
    <row r="17" spans="16:19">
      <c r="P17" s="374"/>
      <c r="Q17" s="378"/>
      <c r="R17" s="378"/>
      <c r="S17" s="378"/>
    </row>
    <row r="18" spans="16:19">
      <c r="P18" s="374"/>
      <c r="Q18" s="378"/>
      <c r="R18" s="378"/>
      <c r="S18" s="378"/>
    </row>
    <row r="19" spans="16:19">
      <c r="P19" s="374"/>
      <c r="Q19" s="378"/>
      <c r="R19" s="378"/>
      <c r="S19" s="378"/>
    </row>
    <row r="20" spans="16:19">
      <c r="P20" s="374"/>
      <c r="Q20" s="378"/>
      <c r="R20" s="378"/>
      <c r="S20" s="378"/>
    </row>
    <row r="21" spans="16:19">
      <c r="P21" s="374"/>
      <c r="Q21" s="378"/>
      <c r="R21" s="378"/>
      <c r="S21" s="378"/>
    </row>
    <row r="22" spans="16:19">
      <c r="P22" s="374"/>
      <c r="Q22" s="379"/>
      <c r="R22" s="379"/>
      <c r="S22" s="379"/>
    </row>
  </sheetData>
  <phoneticPr fontId="7"/>
  <pageMargins left="0.98425196850393704" right="0.39370078740157483" top="0.72" bottom="0.59055118110236227" header="0.44" footer="0.51181102362204722"/>
  <pageSetup paperSize="9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4">
    <pageSetUpPr fitToPage="1"/>
  </sheetPr>
  <dimension ref="B8:AG13"/>
  <sheetViews>
    <sheetView view="pageBreakPreview" zoomScale="60" zoomScaleNormal="50" workbookViewId="0">
      <selection activeCell="AH16" sqref="AH16"/>
    </sheetView>
  </sheetViews>
  <sheetFormatPr defaultColWidth="9" defaultRowHeight="13"/>
  <sheetData>
    <row r="8" spans="2:33">
      <c r="AG8" t="s">
        <v>741</v>
      </c>
    </row>
    <row r="13" spans="2:33">
      <c r="B13" t="s">
        <v>247</v>
      </c>
    </row>
  </sheetData>
  <phoneticPr fontId="7"/>
  <pageMargins left="0.78740157480314965" right="0.39370078740157483" top="0.59055118110236227" bottom="0.59055118110236227" header="0.51181102362204722" footer="0.51181102362204722"/>
  <pageSetup paperSize="9" scale="4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2:BI66"/>
  <sheetViews>
    <sheetView view="pageBreakPreview" zoomScale="55" zoomScaleNormal="55" zoomScaleSheetLayoutView="55" workbookViewId="0">
      <selection activeCell="BK75" sqref="A1:BK75"/>
    </sheetView>
  </sheetViews>
  <sheetFormatPr defaultColWidth="9" defaultRowHeight="13"/>
  <cols>
    <col min="1" max="1" width="1.7265625" customWidth="1"/>
    <col min="3" max="3" width="12" style="38" customWidth="1"/>
    <col min="5" max="5" width="11.36328125" bestFit="1" customWidth="1"/>
    <col min="6" max="6" width="9.6328125" style="38" bestFit="1" customWidth="1"/>
    <col min="7" max="7" width="8" style="17" customWidth="1"/>
    <col min="9" max="9" width="9" style="38"/>
    <col min="12" max="12" width="9" style="39"/>
    <col min="18" max="18" width="9" style="37"/>
    <col min="21" max="24" width="9" style="23"/>
    <col min="25" max="25" width="5.90625" style="23" customWidth="1"/>
    <col min="26" max="27" width="0" style="23" hidden="1" customWidth="1"/>
    <col min="28" max="42" width="0" hidden="1" customWidth="1"/>
    <col min="44" max="49" width="0" hidden="1" customWidth="1"/>
  </cols>
  <sheetData>
    <row r="2" spans="2:61">
      <c r="G2"/>
      <c r="I2" s="39"/>
      <c r="L2"/>
      <c r="O2" s="37"/>
      <c r="R2" s="23"/>
      <c r="W2"/>
      <c r="Z2"/>
      <c r="AD2" s="23"/>
      <c r="AG2" s="23"/>
      <c r="AJ2" s="23"/>
      <c r="AM2" s="23"/>
      <c r="AO2" s="23"/>
      <c r="AP2" s="23"/>
      <c r="AR2" s="23"/>
      <c r="AS2" s="23"/>
      <c r="BD2" s="17"/>
      <c r="BH2" s="17"/>
    </row>
    <row r="3" spans="2:61">
      <c r="G3"/>
      <c r="I3" s="39"/>
      <c r="L3"/>
      <c r="O3" s="37"/>
      <c r="R3" s="23"/>
      <c r="W3"/>
      <c r="Z3"/>
      <c r="AD3" s="23"/>
      <c r="AG3" s="23"/>
      <c r="AJ3" s="23"/>
      <c r="AM3" s="23"/>
      <c r="AO3" s="23"/>
      <c r="AP3" s="23"/>
      <c r="AR3" s="23"/>
      <c r="AS3" s="23"/>
      <c r="BE3" s="384"/>
      <c r="BF3" s="17"/>
      <c r="BI3" s="384"/>
    </row>
    <row r="4" spans="2:61">
      <c r="B4" s="17"/>
      <c r="E4" s="17"/>
      <c r="G4" s="22"/>
      <c r="H4" s="18"/>
      <c r="I4" s="39"/>
      <c r="J4" s="22"/>
      <c r="K4" s="18"/>
      <c r="L4" s="23"/>
      <c r="O4" s="37"/>
      <c r="R4" s="23"/>
      <c r="W4"/>
      <c r="Z4"/>
      <c r="AD4" s="23"/>
      <c r="AG4" s="23"/>
      <c r="AJ4" s="23"/>
      <c r="AM4" s="23"/>
      <c r="AU4" s="93"/>
      <c r="AV4" s="93"/>
      <c r="BD4" s="17"/>
      <c r="BE4" s="384"/>
      <c r="BF4" s="17"/>
      <c r="BH4" s="17"/>
      <c r="BI4" s="384"/>
    </row>
    <row r="5" spans="2:61">
      <c r="B5" s="17"/>
      <c r="E5" s="17"/>
      <c r="G5" s="22"/>
      <c r="H5" s="18"/>
      <c r="I5" s="39"/>
      <c r="J5" s="22"/>
      <c r="K5" s="18"/>
      <c r="L5" s="23"/>
      <c r="O5" s="37"/>
      <c r="R5" s="23"/>
      <c r="W5"/>
      <c r="Z5"/>
      <c r="AD5" s="23"/>
      <c r="AG5" s="23"/>
      <c r="AJ5" s="23"/>
      <c r="AM5" s="23"/>
      <c r="AU5" s="93"/>
      <c r="AV5" s="93"/>
      <c r="BD5" s="17"/>
      <c r="BE5" s="384"/>
      <c r="BF5" s="17"/>
      <c r="BH5" s="17"/>
      <c r="BI5" s="384"/>
    </row>
    <row r="6" spans="2:61">
      <c r="B6" s="17"/>
      <c r="E6" s="17"/>
      <c r="G6" s="22"/>
      <c r="H6" s="18"/>
      <c r="I6" s="39"/>
      <c r="J6" s="22"/>
      <c r="K6" s="18"/>
      <c r="L6" s="23"/>
      <c r="O6" s="37"/>
      <c r="R6" s="23"/>
      <c r="W6"/>
      <c r="Z6"/>
      <c r="AD6" s="23"/>
      <c r="AG6" s="23"/>
      <c r="AJ6" s="23"/>
      <c r="AM6" s="23"/>
      <c r="AU6" s="93"/>
      <c r="AV6" s="93"/>
      <c r="BD6" s="17"/>
      <c r="BE6" s="384"/>
      <c r="BF6" s="17"/>
      <c r="BH6" s="17"/>
      <c r="BI6" s="384"/>
    </row>
    <row r="7" spans="2:61">
      <c r="B7" s="17"/>
      <c r="E7" s="17"/>
      <c r="G7" s="22"/>
      <c r="H7" s="18"/>
      <c r="I7" s="39"/>
      <c r="J7" s="22"/>
      <c r="K7" s="18"/>
      <c r="L7" s="23"/>
      <c r="O7" s="37"/>
      <c r="R7" s="23"/>
      <c r="W7"/>
      <c r="Z7"/>
      <c r="AC7" s="53"/>
      <c r="AD7" s="54"/>
      <c r="AG7" s="23"/>
      <c r="AJ7" s="23"/>
      <c r="AM7" s="23"/>
      <c r="AU7" s="93"/>
      <c r="AV7" s="93"/>
      <c r="BD7" s="17"/>
      <c r="BE7" s="384"/>
      <c r="BF7" s="17"/>
      <c r="BH7" s="17"/>
      <c r="BI7" s="384"/>
    </row>
    <row r="8" spans="2:61">
      <c r="B8" s="17"/>
      <c r="E8" s="17"/>
      <c r="G8" s="22"/>
      <c r="H8" s="18"/>
      <c r="I8" s="39"/>
      <c r="J8" s="22"/>
      <c r="K8" s="18"/>
      <c r="L8" s="23"/>
      <c r="O8" s="37"/>
      <c r="Q8" s="41"/>
      <c r="R8" s="44"/>
      <c r="W8" s="53"/>
      <c r="X8" s="54"/>
      <c r="Z8"/>
      <c r="AD8" s="23"/>
      <c r="AG8" s="23"/>
      <c r="AJ8" s="23"/>
      <c r="AM8" s="23"/>
      <c r="AU8" s="93"/>
      <c r="AV8" s="93"/>
      <c r="BD8" s="17"/>
      <c r="BE8" s="384"/>
      <c r="BF8" s="17"/>
      <c r="BH8" s="17"/>
      <c r="BI8" s="384"/>
    </row>
    <row r="9" spans="2:61">
      <c r="B9" s="17"/>
      <c r="D9" s="22"/>
      <c r="E9" s="17"/>
      <c r="G9" s="22"/>
      <c r="H9" s="18"/>
      <c r="I9" s="39"/>
      <c r="J9" s="22"/>
      <c r="K9" s="18"/>
      <c r="L9" s="23"/>
      <c r="O9" s="37"/>
      <c r="R9" s="23"/>
      <c r="W9"/>
      <c r="Z9"/>
      <c r="AD9" s="23"/>
      <c r="AG9" s="23"/>
      <c r="AJ9" s="23"/>
      <c r="AM9" s="23"/>
      <c r="AU9" s="93"/>
      <c r="AV9" s="93"/>
      <c r="BD9" s="17"/>
      <c r="BE9" s="384"/>
      <c r="BF9" s="17"/>
      <c r="BH9" s="17"/>
      <c r="BI9" s="384"/>
    </row>
    <row r="10" spans="2:61">
      <c r="B10" s="17"/>
      <c r="D10" s="22"/>
      <c r="E10" s="17"/>
      <c r="G10" s="22"/>
      <c r="H10" s="18"/>
      <c r="I10" s="39"/>
      <c r="J10" s="22"/>
      <c r="K10" s="18"/>
      <c r="L10" s="23"/>
      <c r="O10" s="37"/>
      <c r="R10" s="23"/>
      <c r="W10"/>
      <c r="Z10"/>
      <c r="AD10" s="23"/>
      <c r="AG10" s="23"/>
      <c r="AJ10" s="23"/>
      <c r="AM10" s="23"/>
      <c r="AU10" s="93"/>
      <c r="AV10" s="93"/>
      <c r="BD10" s="17"/>
      <c r="BE10" s="384"/>
      <c r="BF10" s="17"/>
      <c r="BH10" s="17"/>
      <c r="BI10" s="384"/>
    </row>
    <row r="11" spans="2:61">
      <c r="B11" s="17"/>
      <c r="E11" s="17"/>
      <c r="G11" s="22"/>
      <c r="H11" s="18"/>
      <c r="I11" s="39"/>
      <c r="J11" s="22"/>
      <c r="K11" s="18"/>
      <c r="L11" s="23"/>
      <c r="O11" s="37"/>
      <c r="R11" s="23"/>
      <c r="W11"/>
      <c r="Z11"/>
      <c r="AD11" s="23"/>
      <c r="AG11" s="23"/>
      <c r="AJ11" s="23"/>
      <c r="AM11" s="23"/>
      <c r="AU11" s="93"/>
      <c r="AV11" s="93"/>
      <c r="BD11" s="17"/>
      <c r="BE11" s="384"/>
      <c r="BF11" s="17"/>
      <c r="BH11" s="17"/>
      <c r="BI11" s="384"/>
    </row>
    <row r="12" spans="2:61">
      <c r="B12" s="17"/>
      <c r="E12" s="17"/>
      <c r="G12" s="22"/>
      <c r="H12" s="18"/>
      <c r="I12" s="39"/>
      <c r="J12" s="22"/>
      <c r="K12" s="18"/>
      <c r="L12" s="23"/>
      <c r="O12" s="37"/>
      <c r="R12" s="23"/>
      <c r="W12"/>
      <c r="Z12" s="51"/>
      <c r="AA12" s="52"/>
      <c r="AD12" s="23"/>
      <c r="AG12" s="23"/>
      <c r="AJ12" s="23"/>
      <c r="AM12" s="23"/>
      <c r="AU12" s="93"/>
      <c r="AV12" s="93"/>
      <c r="BD12" s="17"/>
      <c r="BE12" s="384"/>
      <c r="BF12" s="17"/>
      <c r="BH12" s="17"/>
      <c r="BI12" s="384"/>
    </row>
    <row r="13" spans="2:61">
      <c r="B13" s="17"/>
      <c r="E13" s="17"/>
      <c r="G13" s="22"/>
      <c r="H13" s="18"/>
      <c r="I13" s="39"/>
      <c r="J13" s="22"/>
      <c r="K13" s="18"/>
      <c r="L13" s="23"/>
      <c r="O13" s="37"/>
      <c r="R13" s="23"/>
      <c r="W13"/>
      <c r="Z13"/>
      <c r="AD13" s="23"/>
      <c r="AG13" s="23"/>
      <c r="AJ13" s="23"/>
      <c r="AM13" s="23"/>
      <c r="AU13" s="93"/>
      <c r="AV13" s="93"/>
      <c r="BD13" s="17"/>
      <c r="BE13" s="384"/>
      <c r="BF13" s="17"/>
      <c r="BH13" s="17"/>
      <c r="BI13" s="384"/>
    </row>
    <row r="14" spans="2:61">
      <c r="B14" s="17"/>
      <c r="D14" s="22"/>
      <c r="E14" s="17"/>
      <c r="G14" s="22"/>
      <c r="H14" s="18"/>
      <c r="I14" s="39"/>
      <c r="J14" s="22"/>
      <c r="K14" s="18"/>
      <c r="L14" s="23"/>
      <c r="O14" s="37"/>
      <c r="R14" s="23"/>
      <c r="W14"/>
      <c r="Z14"/>
      <c r="AD14" s="23"/>
      <c r="AG14" s="23"/>
      <c r="AJ14" s="23"/>
      <c r="AM14" s="23"/>
      <c r="AU14" s="93"/>
      <c r="AV14" s="93"/>
      <c r="BD14" s="17"/>
      <c r="BE14" s="384"/>
      <c r="BF14" s="17"/>
      <c r="BH14" s="17"/>
      <c r="BI14" s="384"/>
    </row>
    <row r="15" spans="2:61">
      <c r="B15" s="17"/>
      <c r="D15" s="22"/>
      <c r="E15" s="17"/>
      <c r="G15" s="22"/>
      <c r="H15" s="18"/>
      <c r="I15" s="39"/>
      <c r="J15" s="22"/>
      <c r="K15" s="18"/>
      <c r="L15" s="23"/>
      <c r="O15" s="37"/>
      <c r="R15" s="23"/>
      <c r="W15"/>
      <c r="Z15"/>
      <c r="AD15" s="23"/>
      <c r="AG15" s="23"/>
      <c r="AI15" s="51"/>
      <c r="AJ15" s="52"/>
      <c r="AL15" s="51"/>
      <c r="AM15" s="52"/>
      <c r="AU15" s="93"/>
      <c r="AV15" s="93"/>
      <c r="BD15" s="17"/>
      <c r="BE15" s="384"/>
      <c r="BF15" s="17"/>
      <c r="BH15" s="17"/>
      <c r="BI15" s="384"/>
    </row>
    <row r="16" spans="2:61">
      <c r="B16" s="17"/>
      <c r="E16" s="17"/>
      <c r="G16" s="22"/>
      <c r="H16" s="18"/>
      <c r="I16" s="39"/>
      <c r="J16" s="22"/>
      <c r="K16" s="18"/>
      <c r="L16" s="23"/>
      <c r="O16" s="37"/>
      <c r="R16" s="23"/>
      <c r="W16" s="51"/>
      <c r="X16" s="52"/>
      <c r="Y16" s="52"/>
      <c r="Z16"/>
      <c r="AD16" s="23"/>
      <c r="AG16" s="23"/>
      <c r="AJ16" s="23"/>
      <c r="AM16" s="23"/>
      <c r="AU16" s="93"/>
      <c r="AV16" s="93"/>
      <c r="BD16" s="17"/>
      <c r="BE16" s="384"/>
      <c r="BF16" s="17"/>
      <c r="BH16" s="17"/>
      <c r="BI16" s="384"/>
    </row>
    <row r="17" spans="2:61">
      <c r="B17" s="17"/>
      <c r="D17" s="22"/>
      <c r="E17" s="17"/>
      <c r="G17" s="22"/>
      <c r="H17" s="18"/>
      <c r="I17" s="39"/>
      <c r="J17" s="22"/>
      <c r="K17" s="18"/>
      <c r="L17" s="23"/>
      <c r="O17" s="37"/>
      <c r="R17" s="23"/>
      <c r="W17"/>
      <c r="Z17"/>
      <c r="AD17" s="23"/>
      <c r="AG17" s="23"/>
      <c r="AJ17" s="23"/>
      <c r="AM17" s="23"/>
      <c r="AU17" s="93"/>
      <c r="AV17" s="93"/>
      <c r="BD17" s="17"/>
      <c r="BE17" s="384"/>
      <c r="BF17" s="17"/>
      <c r="BH17" s="17"/>
      <c r="BI17" s="384"/>
    </row>
    <row r="18" spans="2:61">
      <c r="B18" s="17"/>
      <c r="D18" s="22"/>
      <c r="E18" s="17"/>
      <c r="G18" s="22"/>
      <c r="H18" s="18"/>
      <c r="I18" s="39"/>
      <c r="J18" s="22"/>
      <c r="K18" s="18"/>
      <c r="L18" s="23"/>
      <c r="O18" s="37"/>
      <c r="R18" s="23"/>
      <c r="W18"/>
      <c r="Z18"/>
      <c r="AD18" s="23"/>
      <c r="AF18" s="51"/>
      <c r="AG18" s="52"/>
      <c r="AJ18" s="23"/>
      <c r="AM18" s="23"/>
      <c r="AU18" s="93"/>
      <c r="AV18" s="93"/>
      <c r="BD18" s="17"/>
      <c r="BE18" s="384"/>
      <c r="BF18" s="17"/>
      <c r="BH18" s="17"/>
      <c r="BI18" s="384"/>
    </row>
    <row r="19" spans="2:61">
      <c r="B19" s="17"/>
      <c r="E19" s="17"/>
      <c r="G19" s="22"/>
      <c r="H19" s="18"/>
      <c r="I19" s="39"/>
      <c r="J19" s="22"/>
      <c r="K19" s="18"/>
      <c r="L19" s="23"/>
      <c r="O19" s="37"/>
      <c r="R19" s="23"/>
      <c r="W19"/>
      <c r="Z19"/>
      <c r="AD19" s="23"/>
      <c r="AF19" s="53"/>
      <c r="AG19" s="54"/>
      <c r="AJ19" s="23"/>
      <c r="AM19" s="23"/>
      <c r="AU19" s="93"/>
      <c r="AV19" s="93"/>
      <c r="BD19" s="17"/>
      <c r="BE19" s="384"/>
      <c r="BF19" s="17"/>
      <c r="BH19" s="17"/>
      <c r="BI19" s="384"/>
    </row>
    <row r="20" spans="2:61">
      <c r="B20" s="17"/>
      <c r="E20" s="17"/>
      <c r="G20" s="22"/>
      <c r="H20" s="18"/>
      <c r="I20" s="39"/>
      <c r="J20" s="22"/>
      <c r="K20" s="34"/>
      <c r="L20" s="44"/>
      <c r="O20" s="37"/>
      <c r="R20" s="23"/>
      <c r="W20"/>
      <c r="Z20"/>
      <c r="AD20" s="23"/>
      <c r="AG20" s="23"/>
      <c r="AJ20" s="23"/>
      <c r="AM20" s="23"/>
      <c r="AU20" s="93"/>
      <c r="AV20" s="93"/>
      <c r="BD20" s="17"/>
      <c r="BE20" s="384"/>
      <c r="BF20" s="17"/>
      <c r="BH20" s="17"/>
      <c r="BI20" s="384"/>
    </row>
    <row r="21" spans="2:61">
      <c r="B21" s="17"/>
      <c r="E21" s="17"/>
      <c r="G21" s="22"/>
      <c r="H21" s="18"/>
      <c r="I21" s="39"/>
      <c r="J21" s="22"/>
      <c r="K21" s="18"/>
      <c r="L21" s="23"/>
      <c r="O21" s="37"/>
      <c r="R21" s="23"/>
      <c r="W21"/>
      <c r="Z21"/>
      <c r="AD21" s="23"/>
      <c r="AG21" s="23"/>
      <c r="AJ21" s="23"/>
      <c r="AM21" s="23"/>
      <c r="AU21" s="93"/>
      <c r="AV21" s="93"/>
      <c r="BD21" s="17"/>
      <c r="BE21" s="384"/>
      <c r="BF21" s="17"/>
      <c r="BH21" s="17"/>
      <c r="BI21" s="384"/>
    </row>
    <row r="22" spans="2:61">
      <c r="B22" s="17"/>
      <c r="E22" s="17"/>
      <c r="G22" s="22"/>
      <c r="H22" s="18"/>
      <c r="I22" s="39"/>
      <c r="J22" s="22"/>
      <c r="K22" s="18"/>
      <c r="L22" s="23"/>
      <c r="O22" s="37"/>
      <c r="R22" s="23"/>
      <c r="W22"/>
      <c r="Z22"/>
      <c r="AD22" s="23"/>
      <c r="AG22" s="23"/>
      <c r="AJ22" s="23"/>
      <c r="AM22" s="23"/>
      <c r="AU22" s="93"/>
      <c r="AV22" s="93"/>
      <c r="BD22" s="17"/>
      <c r="BE22" s="384"/>
      <c r="BF22" s="17"/>
      <c r="BH22" s="17"/>
      <c r="BI22" s="384"/>
    </row>
    <row r="23" spans="2:61">
      <c r="B23" s="17"/>
      <c r="E23" s="17"/>
      <c r="G23" s="22"/>
      <c r="H23" s="18"/>
      <c r="I23" s="39"/>
      <c r="J23" s="22"/>
      <c r="K23" s="18"/>
      <c r="L23" s="23"/>
      <c r="O23" s="37"/>
      <c r="R23" s="23"/>
      <c r="W23"/>
      <c r="Z23"/>
      <c r="AD23" s="23"/>
      <c r="AG23" s="23"/>
      <c r="AJ23" s="23"/>
      <c r="AM23" s="23"/>
      <c r="AU23" s="93"/>
      <c r="AV23" s="93"/>
      <c r="BD23" s="17"/>
      <c r="BE23" s="384"/>
      <c r="BF23" s="17"/>
      <c r="BH23" s="17"/>
      <c r="BI23" s="384"/>
    </row>
    <row r="24" spans="2:61">
      <c r="B24" s="17"/>
      <c r="E24" s="17"/>
      <c r="G24" s="22"/>
      <c r="H24" s="18"/>
      <c r="I24" s="39"/>
      <c r="J24" s="22"/>
      <c r="K24" s="18"/>
      <c r="L24" s="23"/>
      <c r="O24" s="37"/>
      <c r="R24" s="23"/>
      <c r="W24"/>
      <c r="Z24"/>
      <c r="AD24" s="23"/>
      <c r="AG24" s="23"/>
      <c r="AJ24" s="23"/>
      <c r="AM24" s="23"/>
      <c r="AU24" s="93"/>
      <c r="AV24" s="93"/>
      <c r="BD24" s="17"/>
      <c r="BE24" s="384"/>
      <c r="BF24" s="17"/>
      <c r="BH24" s="17"/>
      <c r="BI24" s="384"/>
    </row>
    <row r="25" spans="2:61">
      <c r="B25" s="17"/>
      <c r="E25" s="17"/>
      <c r="G25" s="22"/>
      <c r="H25" s="18"/>
      <c r="I25" s="39"/>
      <c r="J25" s="22"/>
      <c r="K25" s="18"/>
      <c r="L25" s="23"/>
      <c r="O25" s="37"/>
      <c r="R25" s="23"/>
      <c r="W25"/>
      <c r="Z25"/>
      <c r="AD25" s="23"/>
      <c r="AG25" s="23"/>
      <c r="AJ25" s="23"/>
      <c r="AM25" s="23"/>
      <c r="AU25" s="93"/>
      <c r="AV25" s="93"/>
      <c r="BD25" s="17"/>
      <c r="BE25" s="384"/>
      <c r="BF25" s="17"/>
      <c r="BH25" s="17"/>
      <c r="BI25" s="384"/>
    </row>
    <row r="26" spans="2:61">
      <c r="B26" s="17"/>
      <c r="E26" s="17"/>
      <c r="G26" s="22"/>
      <c r="H26" s="18"/>
      <c r="I26" s="39"/>
      <c r="J26" s="22"/>
      <c r="K26" s="18"/>
      <c r="L26" s="23"/>
      <c r="O26" s="37"/>
      <c r="R26" s="23"/>
      <c r="W26"/>
      <c r="Z26"/>
      <c r="AD26" s="23"/>
      <c r="AG26" s="23"/>
      <c r="AJ26" s="23"/>
      <c r="AM26" s="23"/>
      <c r="AU26" s="93"/>
      <c r="AV26" s="93"/>
      <c r="BD26" s="17"/>
      <c r="BE26" s="384"/>
      <c r="BF26" s="17"/>
      <c r="BH26" s="17"/>
      <c r="BI26" s="384"/>
    </row>
    <row r="27" spans="2:61">
      <c r="B27" s="17"/>
      <c r="D27" s="22"/>
      <c r="E27" s="17"/>
      <c r="G27" s="22"/>
      <c r="H27" s="18"/>
      <c r="I27" s="39"/>
      <c r="J27" s="22"/>
      <c r="K27" s="18"/>
      <c r="L27" s="23"/>
      <c r="O27" s="37"/>
      <c r="R27" s="23"/>
      <c r="W27"/>
      <c r="Z27"/>
      <c r="AD27" s="23"/>
      <c r="AG27" s="23"/>
      <c r="AJ27" s="23"/>
      <c r="AM27" s="23"/>
      <c r="AU27" s="93"/>
      <c r="AV27" s="93"/>
      <c r="BD27" s="17"/>
      <c r="BE27" s="384"/>
      <c r="BF27" s="17"/>
      <c r="BH27" s="17"/>
      <c r="BI27" s="384"/>
    </row>
    <row r="28" spans="2:61">
      <c r="B28" s="17"/>
      <c r="D28" s="22"/>
      <c r="E28" s="17"/>
      <c r="G28" s="22"/>
      <c r="H28" s="18"/>
      <c r="I28" s="39"/>
      <c r="J28" s="22"/>
      <c r="K28" s="18"/>
      <c r="L28" s="23"/>
      <c r="O28" s="37"/>
      <c r="R28" s="23"/>
      <c r="W28"/>
      <c r="Z28"/>
      <c r="AD28" s="23"/>
      <c r="AG28" s="23"/>
      <c r="AJ28" s="23"/>
      <c r="AM28" s="23"/>
      <c r="AU28" s="93"/>
      <c r="AV28" s="93"/>
      <c r="BD28" s="17"/>
      <c r="BE28" s="384"/>
      <c r="BF28" s="17"/>
      <c r="BH28" s="17"/>
      <c r="BI28" s="384"/>
    </row>
    <row r="29" spans="2:61">
      <c r="B29" s="17"/>
      <c r="D29" s="22"/>
      <c r="E29" s="17"/>
      <c r="G29" s="22"/>
      <c r="H29" s="18"/>
      <c r="I29" s="39"/>
      <c r="J29" s="22"/>
      <c r="K29" s="18"/>
      <c r="L29" s="23"/>
      <c r="O29" s="37"/>
      <c r="R29" s="23"/>
      <c r="W29"/>
      <c r="Z29"/>
      <c r="AD29" s="23"/>
      <c r="AG29" s="23"/>
      <c r="AJ29" s="23"/>
      <c r="AM29" s="23"/>
      <c r="AU29" s="93"/>
      <c r="AV29" s="93"/>
      <c r="BD29" s="17"/>
      <c r="BE29" s="384"/>
      <c r="BF29" s="17"/>
      <c r="BH29" s="17"/>
      <c r="BI29" s="384"/>
    </row>
    <row r="30" spans="2:61">
      <c r="B30" s="17"/>
      <c r="E30" s="17"/>
      <c r="G30" s="22"/>
      <c r="H30" s="18"/>
      <c r="I30" s="39"/>
      <c r="J30" s="22"/>
      <c r="K30" s="18"/>
      <c r="L30" s="23"/>
      <c r="O30" s="37"/>
      <c r="R30" s="23"/>
      <c r="W30"/>
      <c r="Z30"/>
      <c r="AD30" s="23"/>
      <c r="AG30" s="23"/>
      <c r="AJ30" s="23"/>
      <c r="AM30" s="23"/>
      <c r="AU30" s="93"/>
      <c r="AV30" s="93"/>
      <c r="BD30" s="17"/>
      <c r="BE30" s="384"/>
      <c r="BF30" s="17"/>
      <c r="BH30" s="17"/>
      <c r="BI30" s="384"/>
    </row>
    <row r="31" spans="2:61">
      <c r="B31" s="17"/>
      <c r="E31" s="17"/>
      <c r="G31" s="22"/>
      <c r="H31" s="18"/>
      <c r="I31" s="39"/>
      <c r="J31" s="22"/>
      <c r="K31" s="18"/>
      <c r="L31" s="23"/>
      <c r="O31" s="37"/>
      <c r="R31" s="23"/>
      <c r="W31"/>
      <c r="Z31"/>
      <c r="AD31" s="23"/>
      <c r="AG31" s="23"/>
      <c r="AJ31" s="23"/>
      <c r="AM31" s="23"/>
      <c r="AU31" s="93"/>
      <c r="AV31" s="93"/>
      <c r="BD31" s="17"/>
      <c r="BE31" s="384"/>
      <c r="BF31" s="17"/>
      <c r="BH31" s="17"/>
      <c r="BI31" s="384"/>
    </row>
    <row r="32" spans="2:61">
      <c r="B32" s="17"/>
      <c r="E32" s="17"/>
      <c r="G32" s="22"/>
      <c r="H32" s="18"/>
      <c r="I32" s="39"/>
      <c r="J32" s="22"/>
      <c r="K32" s="18"/>
      <c r="L32" s="23"/>
      <c r="O32" s="37"/>
      <c r="R32" s="23"/>
      <c r="W32"/>
      <c r="Z32"/>
      <c r="AD32" s="23"/>
      <c r="AG32" s="23"/>
      <c r="AJ32" s="23"/>
      <c r="AM32" s="23"/>
      <c r="AU32" s="93"/>
      <c r="AV32" s="93"/>
      <c r="BD32" s="17"/>
      <c r="BE32" s="384"/>
      <c r="BF32" s="17"/>
      <c r="BH32" s="17"/>
      <c r="BI32" s="384"/>
    </row>
    <row r="33" spans="2:61">
      <c r="B33" s="17"/>
      <c r="E33" s="17"/>
      <c r="G33" s="22"/>
      <c r="H33" s="18"/>
      <c r="I33" s="39"/>
      <c r="J33" s="22"/>
      <c r="K33" s="18"/>
      <c r="L33" s="23"/>
      <c r="O33" s="37"/>
      <c r="R33" s="23"/>
      <c r="W33"/>
      <c r="Z33"/>
      <c r="AD33" s="23"/>
      <c r="AG33" s="23"/>
      <c r="AJ33" s="23"/>
      <c r="AM33" s="23"/>
      <c r="AU33" s="93"/>
      <c r="AV33" s="93"/>
      <c r="BD33" s="17"/>
      <c r="BE33" s="384"/>
      <c r="BF33" s="17"/>
      <c r="BH33" s="17"/>
      <c r="BI33" s="384"/>
    </row>
    <row r="34" spans="2:61">
      <c r="B34" s="17"/>
      <c r="E34" s="17"/>
      <c r="G34" s="22"/>
      <c r="H34" s="18"/>
      <c r="I34" s="39"/>
      <c r="J34" s="22"/>
      <c r="K34" s="18"/>
      <c r="L34" s="23"/>
      <c r="O34" s="37"/>
      <c r="R34" s="23"/>
      <c r="W34"/>
      <c r="Z34"/>
      <c r="AD34" s="23"/>
      <c r="AG34" s="23"/>
      <c r="AJ34" s="23"/>
      <c r="AM34" s="23"/>
      <c r="AU34" s="93"/>
      <c r="AV34" s="93"/>
      <c r="BD34" s="17"/>
      <c r="BE34" s="384"/>
      <c r="BF34" s="17"/>
      <c r="BH34" s="17"/>
      <c r="BI34" s="384"/>
    </row>
    <row r="35" spans="2:61">
      <c r="B35" s="17"/>
      <c r="E35" s="17"/>
      <c r="G35" s="22"/>
      <c r="H35" s="18"/>
      <c r="I35" s="39"/>
      <c r="J35" s="22"/>
      <c r="K35" s="18"/>
      <c r="L35" s="23"/>
      <c r="O35" s="37"/>
      <c r="R35" s="23"/>
      <c r="W35"/>
      <c r="Z35"/>
      <c r="AC35" s="51"/>
      <c r="AD35" s="52"/>
      <c r="AG35" s="23"/>
      <c r="AJ35" s="23"/>
      <c r="AM35" s="23"/>
      <c r="AU35" s="93"/>
      <c r="AV35" s="93"/>
      <c r="BD35" s="17"/>
      <c r="BE35" s="384"/>
      <c r="BF35" s="17"/>
      <c r="BH35" s="17"/>
      <c r="BI35" s="384"/>
    </row>
    <row r="36" spans="2:61">
      <c r="B36" s="17"/>
      <c r="E36" s="17"/>
      <c r="G36" s="22"/>
      <c r="H36" s="18"/>
      <c r="I36" s="39"/>
      <c r="J36" s="22"/>
      <c r="K36" s="18"/>
      <c r="L36" s="23"/>
      <c r="O36" s="37"/>
      <c r="R36" s="23"/>
      <c r="W36"/>
      <c r="Z36"/>
      <c r="AD36" s="23"/>
      <c r="AG36" s="23"/>
      <c r="AJ36" s="23"/>
      <c r="AM36" s="23"/>
      <c r="AU36" s="93"/>
      <c r="AV36" s="93"/>
      <c r="BD36" s="17"/>
      <c r="BE36" s="384"/>
      <c r="BF36" s="17"/>
      <c r="BH36" s="17"/>
      <c r="BI36" s="384"/>
    </row>
    <row r="37" spans="2:61">
      <c r="B37" s="17"/>
      <c r="E37" s="17"/>
      <c r="G37" s="22"/>
      <c r="H37" s="18"/>
      <c r="I37" s="39"/>
      <c r="J37" s="22"/>
      <c r="K37" s="18"/>
      <c r="L37" s="23"/>
      <c r="O37" s="37"/>
      <c r="R37" s="23"/>
      <c r="W37"/>
      <c r="Z37"/>
      <c r="AD37" s="23"/>
      <c r="AG37" s="23"/>
      <c r="AJ37" s="23"/>
      <c r="AM37" s="23"/>
      <c r="AU37" s="93"/>
      <c r="AV37" s="93"/>
      <c r="BD37" s="17"/>
      <c r="BE37" s="384"/>
      <c r="BF37" s="17"/>
      <c r="BH37" s="17"/>
      <c r="BI37" s="384"/>
    </row>
    <row r="38" spans="2:61">
      <c r="B38" s="17"/>
      <c r="E38" s="17"/>
      <c r="G38" s="22"/>
      <c r="H38" s="18"/>
      <c r="I38" s="39"/>
      <c r="J38" s="22"/>
      <c r="K38" s="18"/>
      <c r="L38" s="23"/>
      <c r="O38" s="37"/>
      <c r="R38" s="23"/>
      <c r="W38"/>
      <c r="Z38" s="53"/>
      <c r="AA38" s="54"/>
      <c r="AD38" s="23"/>
      <c r="AG38" s="23"/>
      <c r="AJ38" s="23"/>
      <c r="AM38" s="23"/>
      <c r="AU38" s="93"/>
      <c r="AV38" s="93"/>
      <c r="BD38" s="17"/>
      <c r="BE38" s="384"/>
      <c r="BF38" s="17"/>
      <c r="BH38" s="17"/>
      <c r="BI38" s="384"/>
    </row>
    <row r="39" spans="2:61">
      <c r="B39" s="17"/>
      <c r="E39" s="17"/>
      <c r="G39" s="22"/>
      <c r="H39" s="18"/>
      <c r="I39" s="39"/>
      <c r="J39" s="22"/>
      <c r="K39" s="18"/>
      <c r="L39" s="23"/>
      <c r="O39" s="37"/>
      <c r="R39" s="23"/>
      <c r="W39"/>
      <c r="Z39"/>
      <c r="AD39" s="23"/>
      <c r="AG39" s="23"/>
      <c r="AJ39" s="23"/>
      <c r="AM39" s="23"/>
      <c r="AU39" s="93"/>
      <c r="AV39" s="93"/>
      <c r="BD39" s="17"/>
      <c r="BE39" s="384"/>
      <c r="BF39" s="17"/>
      <c r="BH39" s="17"/>
      <c r="BI39" s="384"/>
    </row>
    <row r="40" spans="2:61">
      <c r="B40" s="17"/>
      <c r="E40" s="17"/>
      <c r="G40" s="22"/>
      <c r="H40" s="18"/>
      <c r="I40" s="39"/>
      <c r="J40" s="22"/>
      <c r="K40" s="18"/>
      <c r="L40" s="23"/>
      <c r="O40" s="37"/>
      <c r="R40" s="23"/>
      <c r="W40"/>
      <c r="Z40"/>
      <c r="AD40" s="23"/>
      <c r="AG40" s="23"/>
      <c r="AJ40" s="23"/>
      <c r="AM40" s="23"/>
      <c r="AU40" s="93"/>
      <c r="AV40" s="93"/>
      <c r="BD40" s="17"/>
      <c r="BE40" s="384"/>
      <c r="BF40" s="17"/>
      <c r="BH40" s="17"/>
      <c r="BI40" s="384"/>
    </row>
    <row r="41" spans="2:61">
      <c r="B41" s="17"/>
      <c r="E41" s="17"/>
      <c r="G41" s="22"/>
      <c r="H41" s="18"/>
      <c r="I41" s="39"/>
      <c r="J41" s="22"/>
      <c r="K41" s="18"/>
      <c r="L41" s="23"/>
      <c r="O41" s="37"/>
      <c r="R41" s="23"/>
      <c r="W41"/>
      <c r="Z41"/>
      <c r="AD41" s="23"/>
      <c r="AG41" s="23"/>
      <c r="AJ41" s="23"/>
      <c r="AM41" s="23"/>
      <c r="AU41" s="93"/>
      <c r="AV41" s="93"/>
      <c r="BD41" s="17"/>
      <c r="BE41" s="384"/>
      <c r="BF41" s="17"/>
      <c r="BH41" s="17"/>
      <c r="BI41" s="384"/>
    </row>
    <row r="42" spans="2:61">
      <c r="B42" s="17"/>
      <c r="E42" s="17"/>
      <c r="G42" s="22"/>
      <c r="H42" s="18"/>
      <c r="I42" s="39"/>
      <c r="J42" s="22"/>
      <c r="K42" s="18"/>
      <c r="L42" s="23"/>
      <c r="O42" s="37"/>
      <c r="R42" s="23"/>
      <c r="W42"/>
      <c r="Z42"/>
      <c r="AD42" s="23"/>
      <c r="AG42" s="23"/>
      <c r="AJ42" s="23"/>
      <c r="AM42" s="23"/>
      <c r="AU42" s="93"/>
      <c r="AV42" s="93"/>
      <c r="BD42" s="17"/>
      <c r="BE42" s="384"/>
      <c r="BF42" s="17"/>
      <c r="BH42" s="17"/>
      <c r="BI42" s="384"/>
    </row>
    <row r="43" spans="2:61">
      <c r="B43" s="17"/>
      <c r="E43" s="17"/>
      <c r="G43" s="22"/>
      <c r="H43" s="18"/>
      <c r="I43" s="39"/>
      <c r="J43" s="22"/>
      <c r="K43" s="18"/>
      <c r="L43" s="23"/>
      <c r="O43" s="37"/>
      <c r="R43" s="23"/>
      <c r="W43"/>
      <c r="Z43"/>
      <c r="AD43" s="23"/>
      <c r="AG43" s="23"/>
      <c r="AJ43" s="23"/>
      <c r="AM43" s="23"/>
      <c r="AU43" s="93"/>
      <c r="AV43" s="93"/>
      <c r="BD43" s="17"/>
      <c r="BE43" s="384"/>
      <c r="BF43" s="17"/>
      <c r="BH43" s="17"/>
      <c r="BI43" s="384"/>
    </row>
    <row r="44" spans="2:61">
      <c r="B44" s="17"/>
      <c r="E44" s="17"/>
      <c r="G44" s="22"/>
      <c r="H44" s="18"/>
      <c r="I44" s="39"/>
      <c r="J44" s="22"/>
      <c r="K44" s="18"/>
      <c r="L44" s="23"/>
      <c r="O44" s="37"/>
      <c r="R44" s="23"/>
      <c r="W44"/>
      <c r="Z44"/>
      <c r="AD44" s="23"/>
      <c r="AG44" s="23"/>
      <c r="AJ44" s="23"/>
      <c r="AM44" s="23"/>
      <c r="AU44" s="93"/>
      <c r="AV44" s="93"/>
      <c r="BD44" s="17"/>
      <c r="BE44" s="384"/>
      <c r="BF44" s="17"/>
      <c r="BH44" s="17"/>
      <c r="BI44" s="384"/>
    </row>
    <row r="45" spans="2:61">
      <c r="B45" s="17"/>
      <c r="E45" s="17"/>
      <c r="G45" s="22"/>
      <c r="H45" s="18"/>
      <c r="I45" s="39"/>
      <c r="J45" s="22"/>
      <c r="K45" s="18"/>
      <c r="L45" s="23"/>
      <c r="N45" s="41"/>
      <c r="O45" s="45"/>
      <c r="R45" s="23"/>
      <c r="W45"/>
      <c r="Z45"/>
      <c r="AD45" s="23"/>
      <c r="AG45" s="23"/>
      <c r="AJ45" s="23"/>
      <c r="AM45" s="23"/>
      <c r="AU45" s="93"/>
      <c r="AV45" s="93"/>
      <c r="BD45" s="17"/>
      <c r="BE45" s="384"/>
      <c r="BF45" s="17"/>
      <c r="BH45" s="17"/>
      <c r="BI45" s="384"/>
    </row>
    <row r="46" spans="2:61">
      <c r="B46" s="17"/>
      <c r="E46" s="17"/>
      <c r="G46" s="22"/>
      <c r="H46" s="18"/>
      <c r="I46" s="39"/>
      <c r="J46" s="22"/>
      <c r="K46" s="18"/>
      <c r="L46" s="23"/>
      <c r="O46" s="37"/>
      <c r="R46" s="23"/>
      <c r="T46" s="41"/>
      <c r="U46" s="44"/>
      <c r="V46" s="44"/>
      <c r="W46"/>
      <c r="Z46"/>
      <c r="AD46" s="23"/>
      <c r="AG46" s="23"/>
      <c r="AJ46" s="23"/>
      <c r="AL46" s="53"/>
      <c r="AM46" s="54"/>
      <c r="AU46" s="93"/>
      <c r="AV46" s="93"/>
      <c r="BD46" s="17"/>
      <c r="BE46" s="384"/>
      <c r="BF46" s="17"/>
      <c r="BH46" s="17"/>
      <c r="BI46" s="384"/>
    </row>
    <row r="47" spans="2:61">
      <c r="B47" s="17"/>
      <c r="E47" s="17"/>
      <c r="G47" s="22"/>
      <c r="H47" s="18"/>
      <c r="I47" s="39"/>
      <c r="J47" s="22"/>
      <c r="K47" s="18"/>
      <c r="L47" s="23"/>
      <c r="O47" s="37"/>
      <c r="R47" s="23"/>
      <c r="W47"/>
      <c r="Z47"/>
      <c r="AD47" s="23"/>
      <c r="AG47" s="23"/>
      <c r="AJ47" s="23"/>
      <c r="AM47" s="23"/>
      <c r="AU47" s="93"/>
      <c r="AV47" s="93"/>
      <c r="BD47" s="17"/>
      <c r="BE47" s="384"/>
      <c r="BF47" s="17"/>
      <c r="BH47" s="17"/>
      <c r="BI47" s="384"/>
    </row>
    <row r="48" spans="2:61">
      <c r="B48" s="17"/>
      <c r="E48" s="17"/>
      <c r="G48" s="22"/>
      <c r="H48" s="18"/>
      <c r="I48" s="39"/>
      <c r="J48" s="22"/>
      <c r="K48" s="18"/>
      <c r="L48" s="23"/>
      <c r="O48" s="37"/>
      <c r="R48" s="23"/>
      <c r="W48"/>
      <c r="Z48"/>
      <c r="AD48" s="23"/>
      <c r="AG48" s="23"/>
      <c r="AJ48" s="23"/>
      <c r="AM48" s="23"/>
      <c r="AU48" s="93"/>
      <c r="AV48" s="93"/>
      <c r="BD48" s="17"/>
      <c r="BE48" s="384"/>
      <c r="BF48" s="17"/>
      <c r="BH48" s="17"/>
      <c r="BI48" s="384"/>
    </row>
    <row r="49" spans="2:61">
      <c r="B49" s="17"/>
      <c r="E49" s="17"/>
      <c r="G49" s="22"/>
      <c r="H49" s="18"/>
      <c r="I49" s="39"/>
      <c r="J49" s="22"/>
      <c r="K49" s="18"/>
      <c r="L49" s="23"/>
      <c r="O49" s="37"/>
      <c r="R49" s="23"/>
      <c r="W49"/>
      <c r="Z49"/>
      <c r="AD49" s="23"/>
      <c r="AG49" s="23"/>
      <c r="AJ49" s="23"/>
      <c r="AM49" s="23"/>
      <c r="AU49" s="93"/>
      <c r="AV49" s="93"/>
      <c r="BD49" s="17"/>
      <c r="BE49" s="384"/>
      <c r="BF49" s="17"/>
      <c r="BH49" s="17"/>
      <c r="BI49" s="384"/>
    </row>
    <row r="50" spans="2:61">
      <c r="B50" s="17"/>
      <c r="E50" s="17"/>
      <c r="G50" s="22"/>
      <c r="H50" s="18"/>
      <c r="I50" s="39"/>
      <c r="J50" s="22"/>
      <c r="K50" s="18"/>
      <c r="L50" s="23"/>
      <c r="O50" s="37"/>
      <c r="R50" s="23"/>
      <c r="W50"/>
      <c r="Z50"/>
      <c r="AD50" s="23"/>
      <c r="AG50" s="23"/>
      <c r="AI50" s="53"/>
      <c r="AJ50" s="54"/>
      <c r="AM50" s="23"/>
      <c r="AU50" s="93"/>
      <c r="AV50" s="93"/>
      <c r="BD50" s="17"/>
      <c r="BE50" s="384"/>
      <c r="BF50" s="17"/>
      <c r="BH50" s="17"/>
      <c r="BI50" s="384"/>
    </row>
    <row r="51" spans="2:61">
      <c r="D51" s="17"/>
      <c r="E51" s="24"/>
      <c r="G51"/>
      <c r="U51"/>
      <c r="V51"/>
      <c r="W51"/>
      <c r="X51"/>
      <c r="Y51"/>
      <c r="Z51"/>
      <c r="AA51"/>
    </row>
    <row r="52" spans="2:61">
      <c r="D52" s="17"/>
      <c r="E52" s="17"/>
    </row>
    <row r="64" spans="2:61" ht="22.5" customHeight="1"/>
    <row r="65" ht="30.75" customHeight="1"/>
    <row r="66" ht="18.75" customHeight="1"/>
  </sheetData>
  <sortState xmlns:xlrd2="http://schemas.microsoft.com/office/spreadsheetml/2017/richdata2" ref="BD4:BE50">
    <sortCondition descending="1" ref="BE4:BE50"/>
  </sortState>
  <phoneticPr fontId="7"/>
  <printOptions horizontalCentered="1" verticalCentered="1"/>
  <pageMargins left="0.70866141732283472" right="0.62992125984251968" top="0.59055118110236227" bottom="0.43307086614173229" header="0" footer="0"/>
  <pageSetup paperSize="9" scale="61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B8:AD14"/>
  <sheetViews>
    <sheetView view="pageBreakPreview" zoomScale="60" zoomScaleNormal="85" workbookViewId="0">
      <selection activeCell="Q2" sqref="Q2:AJ51"/>
    </sheetView>
  </sheetViews>
  <sheetFormatPr defaultColWidth="9" defaultRowHeight="13"/>
  <sheetData>
    <row r="8" spans="2:30">
      <c r="S8" s="53"/>
    </row>
    <row r="11" spans="2:30">
      <c r="R11" s="363"/>
      <c r="S11" s="363"/>
      <c r="T11" s="363"/>
      <c r="U11" s="363"/>
      <c r="V11" s="363"/>
      <c r="W11" s="363"/>
      <c r="X11" s="363"/>
      <c r="Y11" s="363"/>
      <c r="Z11" s="363"/>
      <c r="AA11" s="363"/>
      <c r="AB11" s="363"/>
      <c r="AC11" s="363"/>
      <c r="AD11" s="363"/>
    </row>
    <row r="12" spans="2:30">
      <c r="R12" s="374"/>
      <c r="S12" s="374"/>
      <c r="T12" s="374"/>
      <c r="U12" s="374"/>
      <c r="V12" s="374"/>
      <c r="W12" s="374"/>
      <c r="X12" s="374"/>
      <c r="Y12" s="374"/>
      <c r="Z12" s="374"/>
      <c r="AA12" s="374"/>
      <c r="AB12" s="374"/>
      <c r="AC12" s="374"/>
      <c r="AD12" s="374"/>
    </row>
    <row r="14" spans="2:30">
      <c r="B14" t="s">
        <v>247</v>
      </c>
    </row>
  </sheetData>
  <phoneticPr fontId="7"/>
  <printOptions horizontalCentered="1" verticalCentered="1"/>
  <pageMargins left="0.78740157480314965" right="0.78740157480314965" top="0.75" bottom="0.62" header="0.51181102362204722" footer="0.51181102362204722"/>
  <pageSetup paperSize="9" scale="97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5">
    <pageSetUpPr fitToPage="1"/>
  </sheetPr>
  <dimension ref="B6:AA13"/>
  <sheetViews>
    <sheetView view="pageBreakPreview" zoomScale="60" zoomScaleNormal="100" workbookViewId="0">
      <selection activeCell="AD25" sqref="P1:AD25"/>
    </sheetView>
  </sheetViews>
  <sheetFormatPr defaultColWidth="9" defaultRowHeight="13"/>
  <sheetData>
    <row r="6" spans="2:27">
      <c r="R6" s="53"/>
    </row>
    <row r="7" spans="2:27">
      <c r="Q7" s="374"/>
      <c r="R7" s="374"/>
      <c r="S7" s="374"/>
      <c r="T7" s="374"/>
      <c r="U7" s="374"/>
      <c r="V7" s="374"/>
      <c r="W7" s="374"/>
      <c r="X7" s="374"/>
      <c r="Y7" s="374"/>
      <c r="Z7" s="374"/>
      <c r="AA7" s="374"/>
    </row>
    <row r="8" spans="2:27" ht="14">
      <c r="Q8" s="380"/>
      <c r="R8" s="374"/>
      <c r="S8" s="374"/>
      <c r="T8" s="374"/>
      <c r="U8" s="374"/>
      <c r="V8" s="374"/>
      <c r="W8" s="374"/>
      <c r="X8" s="374"/>
      <c r="Y8" s="374"/>
      <c r="Z8" s="374"/>
      <c r="AA8" s="374"/>
    </row>
    <row r="9" spans="2:27" ht="14">
      <c r="Q9" s="380"/>
      <c r="R9" s="374"/>
      <c r="S9" s="374"/>
      <c r="T9" s="374"/>
      <c r="U9" s="374"/>
      <c r="V9" s="374"/>
      <c r="W9" s="374"/>
      <c r="X9" s="374"/>
      <c r="Y9" s="374"/>
      <c r="Z9" s="374"/>
      <c r="AA9" s="374"/>
    </row>
    <row r="10" spans="2:27" ht="14">
      <c r="Q10" s="380"/>
      <c r="R10" s="381"/>
      <c r="S10" s="381"/>
      <c r="T10" s="381"/>
      <c r="U10" s="381"/>
      <c r="V10" s="381"/>
      <c r="W10" s="381"/>
      <c r="X10" s="381"/>
      <c r="Y10" s="381"/>
      <c r="Z10" s="381"/>
      <c r="AA10" s="381"/>
    </row>
    <row r="11" spans="2:27" ht="14">
      <c r="Q11" s="382"/>
    </row>
    <row r="13" spans="2:27">
      <c r="B13" t="s">
        <v>247</v>
      </c>
    </row>
  </sheetData>
  <phoneticPr fontId="7"/>
  <printOptions horizontalCentered="1" verticalCentered="1"/>
  <pageMargins left="0.98425196850393704" right="0.59055118110236227" top="0.59055118110236227" bottom="0.78740157480314965" header="0.51181102362204722" footer="0.51181102362204722"/>
  <pageSetup paperSize="9" scale="97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6">
    <pageSetUpPr fitToPage="1"/>
  </sheetPr>
  <dimension ref="B9:Y13"/>
  <sheetViews>
    <sheetView view="pageBreakPreview" zoomScale="60" zoomScaleNormal="100" workbookViewId="0">
      <selection activeCell="AE36" sqref="AE36"/>
    </sheetView>
  </sheetViews>
  <sheetFormatPr defaultColWidth="9" defaultRowHeight="13"/>
  <sheetData>
    <row r="9" spans="2:25">
      <c r="P9" s="53"/>
    </row>
    <row r="11" spans="2:25">
      <c r="Q11" s="383"/>
      <c r="R11" s="383"/>
      <c r="S11" s="383"/>
      <c r="T11" s="383"/>
      <c r="U11" s="383"/>
      <c r="V11" s="383"/>
      <c r="W11" s="383"/>
      <c r="X11" s="383"/>
      <c r="Y11" s="383"/>
    </row>
    <row r="13" spans="2:25">
      <c r="B13" t="s">
        <v>247</v>
      </c>
    </row>
  </sheetData>
  <phoneticPr fontId="7"/>
  <printOptions horizontalCentered="1" verticalCentered="1"/>
  <pageMargins left="0.74803149606299213" right="0.23622047244094491" top="0.55118110236220474" bottom="0.55118110236220474" header="0.31496062992125984" footer="0.31496062992125984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J62"/>
  <sheetViews>
    <sheetView view="pageBreakPreview" zoomScale="70" zoomScaleNormal="70" zoomScaleSheetLayoutView="70" workbookViewId="0">
      <selection activeCell="BJ56" sqref="A1:BJ56"/>
    </sheetView>
  </sheetViews>
  <sheetFormatPr defaultColWidth="9" defaultRowHeight="13"/>
  <cols>
    <col min="1" max="1" width="3.36328125" customWidth="1"/>
    <col min="2" max="2" width="4.36328125" customWidth="1"/>
    <col min="3" max="3" width="6.26953125" customWidth="1"/>
    <col min="4" max="4" width="9" style="17"/>
    <col min="7" max="7" width="9" style="17"/>
    <col min="25" max="32" width="0" hidden="1" customWidth="1"/>
    <col min="33" max="33" width="10.6328125" customWidth="1"/>
    <col min="34" max="38" width="0" hidden="1" customWidth="1"/>
    <col min="39" max="41" width="9" hidden="1" customWidth="1"/>
    <col min="43" max="48" width="0" hidden="1" customWidth="1"/>
  </cols>
  <sheetData>
    <row r="1" spans="1:62">
      <c r="D1"/>
      <c r="G1"/>
      <c r="BD1" s="17"/>
      <c r="BH1" s="17"/>
    </row>
    <row r="2" spans="1:62">
      <c r="D2"/>
      <c r="G2"/>
    </row>
    <row r="3" spans="1:62">
      <c r="A3" s="17"/>
      <c r="G3" s="18"/>
      <c r="H3" s="25"/>
      <c r="J3" s="18"/>
      <c r="K3" s="25"/>
      <c r="Z3" s="55"/>
      <c r="AC3" s="55"/>
      <c r="AF3" s="55"/>
      <c r="AI3" s="55"/>
      <c r="AL3" s="55"/>
      <c r="AO3" s="55"/>
      <c r="AR3" s="55"/>
      <c r="AS3" s="55"/>
      <c r="AT3" s="55"/>
      <c r="AU3" s="55"/>
      <c r="BD3" s="17"/>
      <c r="BE3" s="17"/>
      <c r="BF3" s="17"/>
      <c r="BH3" s="17"/>
      <c r="BI3" s="384"/>
      <c r="BJ3" s="17"/>
    </row>
    <row r="4" spans="1:62">
      <c r="A4" s="17"/>
      <c r="G4" s="18"/>
      <c r="H4" s="26"/>
      <c r="J4" s="18"/>
      <c r="K4" s="26"/>
      <c r="AT4" s="93"/>
      <c r="AU4" s="93"/>
      <c r="BC4" s="17"/>
      <c r="BD4" s="17"/>
      <c r="BF4" s="17"/>
      <c r="BG4" s="17"/>
      <c r="BH4" s="17"/>
      <c r="BI4" s="384"/>
      <c r="BJ4" s="17"/>
    </row>
    <row r="5" spans="1:62">
      <c r="A5" s="17"/>
      <c r="G5" s="18"/>
      <c r="H5" s="26"/>
      <c r="J5" s="18"/>
      <c r="K5" s="26"/>
      <c r="P5" s="41"/>
      <c r="Q5" s="41"/>
      <c r="AB5" s="53"/>
      <c r="AC5" s="53"/>
      <c r="AT5" s="93"/>
      <c r="AU5" s="93"/>
      <c r="BC5" s="17"/>
      <c r="BD5" s="17"/>
      <c r="BF5" s="17"/>
      <c r="BG5" s="17"/>
      <c r="BH5" s="17"/>
      <c r="BI5" s="384"/>
      <c r="BJ5" s="17"/>
    </row>
    <row r="6" spans="1:62">
      <c r="A6" s="17"/>
      <c r="G6" s="18"/>
      <c r="H6" s="26"/>
      <c r="J6" s="18"/>
      <c r="K6" s="26"/>
      <c r="AT6" s="93"/>
      <c r="AU6" s="93"/>
      <c r="BC6" s="17"/>
      <c r="BD6" s="17"/>
      <c r="BF6" s="17"/>
      <c r="BG6" s="17"/>
      <c r="BH6" s="17"/>
      <c r="BI6" s="384"/>
      <c r="BJ6" s="17"/>
    </row>
    <row r="7" spans="1:62">
      <c r="A7" s="17"/>
      <c r="G7" s="18"/>
      <c r="H7" s="26"/>
      <c r="J7" s="18"/>
      <c r="K7" s="26"/>
      <c r="AT7" s="93"/>
      <c r="AU7" s="93"/>
      <c r="BC7" s="17"/>
      <c r="BD7" s="17"/>
      <c r="BF7" s="17"/>
      <c r="BG7" s="17"/>
      <c r="BH7" s="17"/>
      <c r="BI7" s="384"/>
      <c r="BJ7" s="17"/>
    </row>
    <row r="8" spans="1:62">
      <c r="A8" s="17"/>
      <c r="G8" s="18"/>
      <c r="H8" s="26"/>
      <c r="J8" s="18"/>
      <c r="K8" s="26"/>
      <c r="AK8" s="53"/>
      <c r="AL8" s="53"/>
      <c r="AN8" s="53"/>
      <c r="AO8" s="53"/>
      <c r="AQ8" s="53"/>
      <c r="AR8" s="53"/>
      <c r="AT8" s="93"/>
      <c r="AU8" s="93"/>
      <c r="BC8" s="17"/>
      <c r="BD8" s="17"/>
      <c r="BF8" s="17"/>
      <c r="BG8" s="17"/>
      <c r="BH8" s="17"/>
      <c r="BI8" s="384"/>
      <c r="BJ8" s="17"/>
    </row>
    <row r="9" spans="1:62">
      <c r="A9" s="17"/>
      <c r="G9" s="18"/>
      <c r="H9" s="26"/>
      <c r="J9" s="18"/>
      <c r="K9" s="26"/>
      <c r="AT9" s="93"/>
      <c r="AU9" s="93"/>
      <c r="BC9" s="17"/>
      <c r="BD9" s="17"/>
      <c r="BF9" s="17"/>
      <c r="BG9" s="17"/>
      <c r="BH9" s="17"/>
      <c r="BI9" s="384"/>
      <c r="BJ9" s="17"/>
    </row>
    <row r="10" spans="1:62">
      <c r="A10" s="17"/>
      <c r="G10" s="18"/>
      <c r="H10" s="25"/>
      <c r="J10" s="18"/>
      <c r="K10" s="26"/>
      <c r="AT10" s="93"/>
      <c r="AU10" s="93"/>
      <c r="BC10" s="17"/>
      <c r="BD10" s="17"/>
      <c r="BF10" s="17"/>
      <c r="BG10" s="17"/>
      <c r="BH10" s="17"/>
      <c r="BI10" s="384"/>
      <c r="BJ10" s="17"/>
    </row>
    <row r="11" spans="1:62">
      <c r="A11" s="17"/>
      <c r="G11" s="18"/>
      <c r="H11" s="26"/>
      <c r="J11" s="18"/>
      <c r="K11" s="26"/>
      <c r="AT11" s="93"/>
      <c r="AU11" s="93"/>
      <c r="BC11" s="17"/>
      <c r="BD11" s="17"/>
      <c r="BF11" s="17"/>
      <c r="BG11" s="17"/>
      <c r="BH11" s="17"/>
      <c r="BI11" s="384"/>
      <c r="BJ11" s="17"/>
    </row>
    <row r="12" spans="1:62">
      <c r="A12" s="17"/>
      <c r="G12" s="18"/>
      <c r="H12" s="26"/>
      <c r="J12" s="18"/>
      <c r="K12" s="26"/>
      <c r="Y12" s="53"/>
      <c r="Z12" s="53"/>
      <c r="AT12" s="93"/>
      <c r="AU12" s="93"/>
      <c r="BC12" s="17"/>
      <c r="BD12" s="17"/>
      <c r="BF12" s="17"/>
      <c r="BG12" s="17"/>
      <c r="BH12" s="17"/>
      <c r="BI12" s="384"/>
      <c r="BJ12" s="17"/>
    </row>
    <row r="13" spans="1:62">
      <c r="A13" s="17"/>
      <c r="G13" s="18"/>
      <c r="H13" s="26"/>
      <c r="J13" s="18"/>
      <c r="K13" s="26"/>
      <c r="AT13" s="93"/>
      <c r="AU13" s="93"/>
      <c r="BC13" s="17"/>
      <c r="BD13" s="17"/>
      <c r="BF13" s="17"/>
      <c r="BG13" s="17"/>
      <c r="BH13" s="17"/>
      <c r="BI13" s="384"/>
      <c r="BJ13" s="17"/>
    </row>
    <row r="14" spans="1:62">
      <c r="A14" s="17"/>
      <c r="G14" s="18"/>
      <c r="H14" s="26"/>
      <c r="J14" s="18"/>
      <c r="K14" s="26"/>
      <c r="AT14" s="93"/>
      <c r="AU14" s="93"/>
      <c r="BC14" s="17"/>
      <c r="BD14" s="17"/>
      <c r="BF14" s="17"/>
      <c r="BG14" s="17"/>
      <c r="BH14" s="17"/>
      <c r="BI14" s="384"/>
      <c r="BJ14" s="17"/>
    </row>
    <row r="15" spans="1:62">
      <c r="A15" s="17"/>
      <c r="G15" s="18"/>
      <c r="H15" s="26"/>
      <c r="J15" s="18"/>
      <c r="K15" s="26"/>
      <c r="AT15" s="93"/>
      <c r="AU15" s="93"/>
      <c r="BC15" s="17"/>
      <c r="BD15" s="17"/>
      <c r="BF15" s="17"/>
      <c r="BG15" s="17"/>
      <c r="BH15" s="17"/>
      <c r="BI15" s="384"/>
      <c r="BJ15" s="17"/>
    </row>
    <row r="16" spans="1:62">
      <c r="A16" s="17"/>
      <c r="G16" s="18"/>
      <c r="H16" s="26"/>
      <c r="J16" s="18"/>
      <c r="K16" s="26"/>
      <c r="AT16" s="93"/>
      <c r="AU16" s="93"/>
      <c r="BC16" s="17"/>
      <c r="BD16" s="17"/>
      <c r="BF16" s="17"/>
      <c r="BG16" s="17"/>
      <c r="BH16" s="17"/>
      <c r="BI16" s="384"/>
      <c r="BJ16" s="17"/>
    </row>
    <row r="17" spans="1:62">
      <c r="A17" s="17"/>
      <c r="G17" s="18"/>
      <c r="H17" s="26"/>
      <c r="J17" s="18"/>
      <c r="K17" s="26"/>
      <c r="AT17" s="93"/>
      <c r="AU17" s="93"/>
      <c r="BC17" s="17"/>
      <c r="BD17" s="17"/>
      <c r="BF17" s="17"/>
      <c r="BG17" s="17"/>
      <c r="BH17" s="17"/>
      <c r="BI17" s="384"/>
      <c r="BJ17" s="17"/>
    </row>
    <row r="18" spans="1:62">
      <c r="A18" s="17"/>
      <c r="G18" s="18"/>
      <c r="H18" s="26"/>
      <c r="J18" s="18"/>
      <c r="K18" s="26"/>
      <c r="AT18" s="93"/>
      <c r="AU18" s="93"/>
      <c r="BC18" s="17"/>
      <c r="BD18" s="17"/>
      <c r="BF18" s="17"/>
      <c r="BG18" s="17"/>
      <c r="BH18" s="17"/>
      <c r="BI18" s="384"/>
      <c r="BJ18" s="17"/>
    </row>
    <row r="19" spans="1:62">
      <c r="A19" s="17"/>
      <c r="G19" s="18"/>
      <c r="H19" s="26"/>
      <c r="J19" s="18"/>
      <c r="K19" s="26"/>
      <c r="AT19" s="93"/>
      <c r="AU19" s="93"/>
      <c r="BC19" s="17"/>
      <c r="BD19" s="17"/>
      <c r="BF19" s="17"/>
      <c r="BG19" s="17"/>
      <c r="BH19" s="17"/>
      <c r="BI19" s="384"/>
      <c r="BJ19" s="17"/>
    </row>
    <row r="20" spans="1:62">
      <c r="A20" s="17"/>
      <c r="G20" s="18"/>
      <c r="H20" s="26"/>
      <c r="J20" s="18"/>
      <c r="K20" s="26"/>
      <c r="AT20" s="93"/>
      <c r="AU20" s="93"/>
      <c r="BC20" s="17"/>
      <c r="BD20" s="17"/>
      <c r="BF20" s="17"/>
      <c r="BG20" s="17"/>
      <c r="BH20" s="17"/>
      <c r="BI20" s="384"/>
      <c r="BJ20" s="17"/>
    </row>
    <row r="21" spans="1:62">
      <c r="A21" s="17"/>
      <c r="G21" s="18"/>
      <c r="H21" s="26"/>
      <c r="J21" s="18"/>
      <c r="K21" s="26"/>
      <c r="AT21" s="93"/>
      <c r="AU21" s="93"/>
      <c r="BC21" s="17"/>
      <c r="BD21" s="17"/>
      <c r="BF21" s="17"/>
      <c r="BG21" s="17"/>
      <c r="BH21" s="17"/>
      <c r="BI21" s="384"/>
      <c r="BJ21" s="17"/>
    </row>
    <row r="22" spans="1:62">
      <c r="A22" s="17"/>
      <c r="G22" s="18"/>
      <c r="H22" s="26"/>
      <c r="J22" s="18"/>
      <c r="K22" s="26"/>
      <c r="AT22" s="93"/>
      <c r="AU22" s="93"/>
      <c r="BC22" s="17"/>
      <c r="BD22" s="17"/>
      <c r="BF22" s="17"/>
      <c r="BG22" s="17"/>
      <c r="BH22" s="17"/>
      <c r="BI22" s="384"/>
      <c r="BJ22" s="17"/>
    </row>
    <row r="23" spans="1:62">
      <c r="A23" s="17"/>
      <c r="G23" s="18"/>
      <c r="H23" s="26"/>
      <c r="J23" s="18"/>
      <c r="K23" s="26"/>
      <c r="AT23" s="93"/>
      <c r="AU23" s="93"/>
      <c r="BC23" s="17"/>
      <c r="BD23" s="17"/>
      <c r="BF23" s="17"/>
      <c r="BG23" s="17"/>
      <c r="BH23" s="17"/>
      <c r="BI23" s="384"/>
      <c r="BJ23" s="17"/>
    </row>
    <row r="24" spans="1:62">
      <c r="A24" s="17"/>
      <c r="G24" s="18"/>
      <c r="H24" s="26"/>
      <c r="J24" s="18"/>
      <c r="K24" s="26"/>
      <c r="AE24" s="51"/>
      <c r="AF24" s="51"/>
      <c r="AT24" s="93"/>
      <c r="AU24" s="93"/>
      <c r="BC24" s="17"/>
      <c r="BD24" s="17"/>
      <c r="BF24" s="17"/>
      <c r="BG24" s="17"/>
      <c r="BH24" s="17"/>
      <c r="BI24" s="384"/>
      <c r="BJ24" s="17"/>
    </row>
    <row r="25" spans="1:62">
      <c r="A25" s="17"/>
      <c r="G25" s="18"/>
      <c r="H25" s="26"/>
      <c r="J25" s="18"/>
      <c r="K25" s="26"/>
      <c r="AT25" s="93"/>
      <c r="AU25" s="93"/>
      <c r="BC25" s="17"/>
      <c r="BD25" s="17"/>
      <c r="BF25" s="17"/>
      <c r="BG25" s="17"/>
      <c r="BH25" s="17"/>
      <c r="BI25" s="384"/>
      <c r="BJ25" s="17"/>
    </row>
    <row r="26" spans="1:62">
      <c r="A26" s="17"/>
      <c r="G26" s="18"/>
      <c r="H26" s="26"/>
      <c r="J26" s="18"/>
      <c r="K26" s="26"/>
      <c r="AH26" s="53"/>
      <c r="AI26" s="53"/>
      <c r="AT26" s="93"/>
      <c r="AU26" s="93"/>
      <c r="BC26" s="17"/>
      <c r="BD26" s="17"/>
      <c r="BF26" s="17"/>
      <c r="BG26" s="17"/>
      <c r="BH26" s="17"/>
      <c r="BI26" s="384"/>
      <c r="BJ26" s="17"/>
    </row>
    <row r="27" spans="1:62">
      <c r="A27" s="17"/>
      <c r="G27" s="18"/>
      <c r="H27" s="26"/>
      <c r="J27" s="18"/>
      <c r="K27" s="26"/>
      <c r="Y27" s="51"/>
      <c r="Z27" s="51"/>
      <c r="AT27" s="93"/>
      <c r="AU27" s="93"/>
      <c r="BC27" s="17"/>
      <c r="BD27" s="17"/>
      <c r="BF27" s="17"/>
      <c r="BG27" s="17"/>
      <c r="BH27" s="17"/>
      <c r="BI27" s="384"/>
      <c r="BJ27" s="17"/>
    </row>
    <row r="28" spans="1:62">
      <c r="A28" s="17"/>
      <c r="G28" s="18"/>
      <c r="H28" s="26"/>
      <c r="J28" s="18"/>
      <c r="K28" s="26"/>
      <c r="AH28" s="51"/>
      <c r="AI28" s="51"/>
      <c r="AT28" s="93"/>
      <c r="AU28" s="93"/>
      <c r="BC28" s="17"/>
      <c r="BD28" s="17"/>
      <c r="BF28" s="17"/>
      <c r="BG28" s="17"/>
      <c r="BH28" s="17"/>
      <c r="BI28" s="384"/>
      <c r="BJ28" s="17"/>
    </row>
    <row r="29" spans="1:62">
      <c r="A29" s="17"/>
      <c r="G29" s="18"/>
      <c r="H29" s="26"/>
      <c r="J29" s="34"/>
      <c r="K29" s="46"/>
      <c r="V29" s="53"/>
      <c r="W29" s="53"/>
      <c r="X29" s="53"/>
      <c r="AE29" s="53"/>
      <c r="AF29" s="53"/>
      <c r="AT29" s="93"/>
      <c r="AU29" s="93"/>
      <c r="BC29" s="17"/>
      <c r="BD29" s="17"/>
      <c r="BF29" s="17"/>
      <c r="BG29" s="17"/>
      <c r="BH29" s="17"/>
      <c r="BI29" s="384"/>
      <c r="BJ29" s="17"/>
    </row>
    <row r="30" spans="1:62">
      <c r="A30" s="17"/>
      <c r="G30" s="18"/>
      <c r="H30" s="26"/>
      <c r="J30" s="18"/>
      <c r="K30" s="26"/>
      <c r="AT30" s="93"/>
      <c r="AU30" s="93"/>
      <c r="BC30" s="17"/>
      <c r="BD30" s="17"/>
      <c r="BF30" s="17"/>
      <c r="BG30" s="17"/>
      <c r="BH30" s="17"/>
      <c r="BI30" s="384"/>
      <c r="BJ30" s="17"/>
    </row>
    <row r="31" spans="1:62">
      <c r="A31" s="17"/>
      <c r="G31" s="18"/>
      <c r="H31" s="26"/>
      <c r="J31" s="18"/>
      <c r="K31" s="26"/>
      <c r="AT31" s="93"/>
      <c r="AU31" s="93"/>
      <c r="BC31" s="17"/>
      <c r="BD31" s="17"/>
      <c r="BF31" s="17"/>
      <c r="BG31" s="17"/>
      <c r="BH31" s="17"/>
      <c r="BI31" s="384"/>
      <c r="BJ31" s="17"/>
    </row>
    <row r="32" spans="1:62">
      <c r="A32" s="17"/>
      <c r="G32" s="18"/>
      <c r="H32" s="26"/>
      <c r="J32" s="18"/>
      <c r="K32" s="26"/>
      <c r="AT32" s="93"/>
      <c r="AU32" s="93"/>
      <c r="BC32" s="17"/>
      <c r="BD32" s="17"/>
      <c r="BF32" s="17"/>
      <c r="BG32" s="17"/>
      <c r="BH32" s="17"/>
      <c r="BI32" s="384"/>
      <c r="BJ32" s="17"/>
    </row>
    <row r="33" spans="1:62">
      <c r="A33" s="17"/>
      <c r="G33" s="18"/>
      <c r="H33" s="26"/>
      <c r="J33" s="18"/>
      <c r="K33" s="26"/>
      <c r="AT33" s="93"/>
      <c r="AU33" s="93"/>
      <c r="BC33" s="17"/>
      <c r="BD33" s="17"/>
      <c r="BF33" s="17"/>
      <c r="BG33" s="17"/>
      <c r="BH33" s="17"/>
      <c r="BI33" s="384"/>
      <c r="BJ33" s="17"/>
    </row>
    <row r="34" spans="1:62">
      <c r="A34" s="17"/>
      <c r="G34" s="18"/>
      <c r="H34" s="26"/>
      <c r="J34" s="18"/>
      <c r="K34" s="26"/>
      <c r="AT34" s="93"/>
      <c r="AU34" s="93"/>
      <c r="BC34" s="17"/>
      <c r="BD34" s="17"/>
      <c r="BF34" s="17"/>
      <c r="BG34" s="17"/>
      <c r="BH34" s="17"/>
      <c r="BI34" s="384"/>
      <c r="BJ34" s="17"/>
    </row>
    <row r="35" spans="1:62">
      <c r="A35" s="17"/>
      <c r="G35" s="18"/>
      <c r="H35" s="26"/>
      <c r="J35" s="18"/>
      <c r="K35" s="26"/>
      <c r="AT35" s="93"/>
      <c r="AU35" s="93"/>
      <c r="BC35" s="17"/>
      <c r="BD35" s="17"/>
      <c r="BF35" s="17"/>
      <c r="BG35" s="17"/>
      <c r="BH35" s="17"/>
      <c r="BI35" s="384"/>
      <c r="BJ35" s="17"/>
    </row>
    <row r="36" spans="1:62">
      <c r="A36" s="17"/>
      <c r="G36" s="18"/>
      <c r="H36" s="26"/>
      <c r="J36" s="18"/>
      <c r="K36" s="26"/>
      <c r="AT36" s="93"/>
      <c r="AU36" s="93"/>
      <c r="BC36" s="17"/>
      <c r="BD36" s="17"/>
      <c r="BF36" s="17"/>
      <c r="BG36" s="17"/>
      <c r="BH36" s="17"/>
      <c r="BI36" s="384"/>
      <c r="BJ36" s="17"/>
    </row>
    <row r="37" spans="1:62">
      <c r="A37" s="17"/>
      <c r="G37" s="18"/>
      <c r="H37" s="26"/>
      <c r="J37" s="18"/>
      <c r="K37" s="25"/>
      <c r="AT37" s="93"/>
      <c r="AU37" s="93"/>
      <c r="BC37" s="17"/>
      <c r="BD37" s="17"/>
      <c r="BF37" s="17"/>
      <c r="BG37" s="17"/>
      <c r="BH37" s="17"/>
      <c r="BI37" s="384"/>
      <c r="BJ37" s="17"/>
    </row>
    <row r="38" spans="1:62">
      <c r="A38" s="17"/>
      <c r="G38" s="18"/>
      <c r="H38" s="26"/>
      <c r="J38" s="18"/>
      <c r="K38" s="26"/>
      <c r="AT38" s="93"/>
      <c r="AU38" s="93"/>
      <c r="BC38" s="17"/>
      <c r="BD38" s="17"/>
      <c r="BF38" s="17"/>
      <c r="BG38" s="17"/>
      <c r="BH38" s="17"/>
      <c r="BI38" s="384"/>
      <c r="BJ38" s="17"/>
    </row>
    <row r="39" spans="1:62">
      <c r="A39" s="17"/>
      <c r="G39" s="18"/>
      <c r="H39" s="26"/>
      <c r="J39" s="18"/>
      <c r="K39" s="26"/>
      <c r="AT39" s="93"/>
      <c r="AU39" s="93"/>
      <c r="BC39" s="17"/>
      <c r="BD39" s="17"/>
      <c r="BF39" s="17"/>
      <c r="BG39" s="17"/>
      <c r="BH39" s="17"/>
      <c r="BI39" s="384"/>
      <c r="BJ39" s="17"/>
    </row>
    <row r="40" spans="1:62">
      <c r="A40" s="17"/>
      <c r="G40" s="18"/>
      <c r="H40" s="26"/>
      <c r="J40" s="18"/>
      <c r="K40" s="26"/>
      <c r="AT40" s="93"/>
      <c r="AU40" s="93"/>
      <c r="BC40" s="17"/>
      <c r="BD40" s="17"/>
      <c r="BF40" s="17"/>
      <c r="BG40" s="17"/>
      <c r="BH40" s="17"/>
      <c r="BI40" s="384"/>
      <c r="BJ40" s="17"/>
    </row>
    <row r="41" spans="1:62">
      <c r="A41" s="17"/>
      <c r="G41" s="18"/>
      <c r="H41" s="26"/>
      <c r="J41" s="18"/>
      <c r="K41" s="26"/>
      <c r="AT41" s="93"/>
      <c r="AU41" s="93"/>
      <c r="BC41" s="17"/>
      <c r="BD41" s="17"/>
      <c r="BF41" s="17"/>
      <c r="BG41" s="17"/>
      <c r="BH41" s="17"/>
      <c r="BI41" s="384"/>
      <c r="BJ41" s="17"/>
    </row>
    <row r="42" spans="1:62">
      <c r="A42" s="17"/>
      <c r="G42" s="18"/>
      <c r="H42" s="26"/>
      <c r="J42" s="18"/>
      <c r="K42" s="26"/>
      <c r="AT42" s="93"/>
      <c r="AU42" s="93"/>
      <c r="BC42" s="17"/>
      <c r="BD42" s="17"/>
      <c r="BF42" s="17"/>
      <c r="BG42" s="17"/>
      <c r="BH42" s="17"/>
      <c r="BI42" s="384"/>
      <c r="BJ42" s="17"/>
    </row>
    <row r="43" spans="1:62">
      <c r="A43" s="17"/>
      <c r="G43" s="18"/>
      <c r="H43" s="26"/>
      <c r="J43" s="18"/>
      <c r="K43" s="26"/>
      <c r="AT43" s="93"/>
      <c r="AU43" s="93"/>
      <c r="BC43" s="17"/>
      <c r="BD43" s="17"/>
      <c r="BF43" s="17"/>
      <c r="BG43" s="17"/>
      <c r="BH43" s="17"/>
      <c r="BI43" s="384"/>
      <c r="BJ43" s="17"/>
    </row>
    <row r="44" spans="1:62">
      <c r="A44" s="17"/>
      <c r="G44" s="18"/>
      <c r="H44" s="26"/>
      <c r="J44" s="18"/>
      <c r="K44" s="26"/>
      <c r="AT44" s="93"/>
      <c r="AU44" s="93"/>
      <c r="BC44" s="17"/>
      <c r="BD44" s="17"/>
      <c r="BF44" s="17"/>
      <c r="BG44" s="17"/>
      <c r="BH44" s="17"/>
      <c r="BI44" s="384"/>
      <c r="BJ44" s="17"/>
    </row>
    <row r="45" spans="1:62">
      <c r="A45" s="17"/>
      <c r="G45" s="18"/>
      <c r="H45" s="26"/>
      <c r="J45" s="18"/>
      <c r="K45" s="26"/>
      <c r="M45" s="41"/>
      <c r="N45" s="41"/>
      <c r="AT45" s="93"/>
      <c r="AU45" s="93"/>
      <c r="BC45" s="17"/>
      <c r="BD45" s="17"/>
      <c r="BF45" s="17"/>
      <c r="BG45" s="17"/>
      <c r="BH45" s="17"/>
      <c r="BI45" s="384"/>
      <c r="BJ45" s="17"/>
    </row>
    <row r="46" spans="1:62">
      <c r="A46" s="17"/>
      <c r="G46" s="18"/>
      <c r="H46" s="26"/>
      <c r="J46" s="18"/>
      <c r="K46" s="26"/>
      <c r="V46" s="51"/>
      <c r="W46" s="51"/>
      <c r="X46" s="51"/>
      <c r="AK46" s="51"/>
      <c r="AL46" s="51"/>
      <c r="AN46" s="51"/>
      <c r="AO46" s="51"/>
      <c r="AQ46" s="51"/>
      <c r="AR46" s="51"/>
      <c r="AT46" s="93"/>
      <c r="AU46" s="93"/>
      <c r="BC46" s="17"/>
      <c r="BD46" s="17"/>
      <c r="BF46" s="17"/>
      <c r="BG46" s="17"/>
      <c r="BH46" s="17"/>
      <c r="BI46" s="384"/>
      <c r="BJ46" s="17"/>
    </row>
    <row r="47" spans="1:62">
      <c r="A47" s="17"/>
      <c r="G47" s="18"/>
      <c r="H47" s="26"/>
      <c r="J47" s="18"/>
      <c r="K47" s="26"/>
      <c r="AT47" s="93"/>
      <c r="AU47" s="93"/>
      <c r="BC47" s="17"/>
      <c r="BD47" s="17"/>
      <c r="BF47" s="17"/>
      <c r="BG47" s="17"/>
      <c r="BH47" s="17"/>
      <c r="BI47" s="384"/>
      <c r="BJ47" s="17"/>
    </row>
    <row r="48" spans="1:62">
      <c r="A48" s="17"/>
      <c r="G48" s="18"/>
      <c r="H48" s="26"/>
      <c r="J48" s="18"/>
      <c r="K48" s="26"/>
      <c r="S48" s="41"/>
      <c r="T48" s="41"/>
      <c r="U48" s="51"/>
      <c r="AT48" s="93"/>
      <c r="AU48" s="93"/>
      <c r="BC48" s="17"/>
      <c r="BD48" s="17"/>
      <c r="BF48" s="17"/>
      <c r="BG48" s="17"/>
      <c r="BH48" s="17"/>
      <c r="BI48" s="384"/>
      <c r="BJ48" s="17"/>
    </row>
    <row r="49" spans="1:62">
      <c r="A49" s="17"/>
      <c r="G49" s="18"/>
      <c r="H49" s="26"/>
      <c r="J49" s="18"/>
      <c r="K49" s="26"/>
      <c r="AT49" s="93"/>
      <c r="AU49" s="93"/>
      <c r="BC49" s="17"/>
      <c r="BD49" s="17"/>
      <c r="BF49" s="17"/>
      <c r="BG49" s="17"/>
      <c r="BH49" s="17"/>
      <c r="BI49" s="384"/>
      <c r="BJ49" s="17"/>
    </row>
    <row r="50" spans="1:62">
      <c r="C50" s="17"/>
      <c r="D50"/>
      <c r="F50" s="17"/>
      <c r="G50"/>
      <c r="M50" s="27"/>
      <c r="P50" s="27"/>
      <c r="W50" s="55"/>
      <c r="X50" s="55"/>
      <c r="AB50" s="51"/>
      <c r="AC50" s="51"/>
      <c r="AT50" s="93"/>
      <c r="AU50" s="93"/>
      <c r="BC50" s="17"/>
      <c r="BD50" s="17"/>
      <c r="BF50" s="17"/>
      <c r="BG50" s="17"/>
      <c r="BH50" s="17"/>
      <c r="BI50" s="384"/>
      <c r="BJ50" s="17"/>
    </row>
    <row r="51" spans="1:62">
      <c r="AC51" s="55"/>
      <c r="AF51" s="55"/>
    </row>
    <row r="54" spans="1:62" ht="23.25" customHeight="1"/>
    <row r="55" spans="1:62" ht="15" customHeight="1"/>
    <row r="56" spans="1:62" ht="15" customHeight="1"/>
    <row r="57" spans="1:62" ht="6.75" customHeight="1"/>
    <row r="58" spans="1:62" ht="6.75" customHeight="1"/>
    <row r="59" spans="1:62" ht="6.75" customHeight="1"/>
    <row r="62" spans="1:62" ht="32.25" customHeight="1"/>
  </sheetData>
  <sortState xmlns:xlrd2="http://schemas.microsoft.com/office/spreadsheetml/2017/richdata2" ref="BC4:BD50">
    <sortCondition descending="1" ref="BD4:BD50"/>
  </sortState>
  <phoneticPr fontId="7"/>
  <pageMargins left="0.70866141732283472" right="0.19685039370078741" top="0.74803149606299213" bottom="0.74803149606299213" header="0.31496062992125984" footer="0.31496062992125984"/>
  <pageSetup paperSize="9" scale="6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BI101"/>
  <sheetViews>
    <sheetView view="pageBreakPreview" topLeftCell="G1" zoomScale="80" zoomScaleNormal="40" zoomScaleSheetLayoutView="80" workbookViewId="0">
      <selection activeCell="AU106" sqref="AU1:BJ106"/>
    </sheetView>
  </sheetViews>
  <sheetFormatPr defaultColWidth="9" defaultRowHeight="13"/>
  <cols>
    <col min="1" max="1" width="2.36328125" customWidth="1"/>
    <col min="2" max="2" width="9" style="17"/>
    <col min="24" max="24" width="6.36328125" customWidth="1"/>
    <col min="25" max="25" width="6.08984375" customWidth="1"/>
    <col min="26" max="33" width="0" hidden="1" customWidth="1"/>
    <col min="34" max="34" width="9" hidden="1" customWidth="1"/>
    <col min="35" max="36" width="0" hidden="1" customWidth="1"/>
    <col min="37" max="37" width="9" hidden="1" customWidth="1"/>
    <col min="38" max="38" width="0" hidden="1" customWidth="1"/>
    <col min="39" max="39" width="10.36328125" hidden="1" customWidth="1"/>
    <col min="40" max="46" width="0" hidden="1" customWidth="1"/>
  </cols>
  <sheetData>
    <row r="2" spans="2:61" ht="15.75" customHeight="1">
      <c r="B2"/>
      <c r="C2" t="s">
        <v>242</v>
      </c>
      <c r="F2" t="s">
        <v>287</v>
      </c>
      <c r="I2" t="s">
        <v>349</v>
      </c>
      <c r="L2" t="s">
        <v>352</v>
      </c>
      <c r="O2" t="s">
        <v>409</v>
      </c>
      <c r="R2" t="s">
        <v>411</v>
      </c>
      <c r="U2" t="s">
        <v>444</v>
      </c>
      <c r="X2" t="s">
        <v>467</v>
      </c>
      <c r="AA2" t="s">
        <v>472</v>
      </c>
      <c r="AD2" t="s">
        <v>474</v>
      </c>
      <c r="AG2" t="s">
        <v>485</v>
      </c>
      <c r="AJ2" t="s">
        <v>486</v>
      </c>
      <c r="AM2" t="s">
        <v>514</v>
      </c>
      <c r="AP2" t="s">
        <v>585</v>
      </c>
      <c r="AS2" t="s">
        <v>589</v>
      </c>
      <c r="BB2" s="17"/>
    </row>
    <row r="3" spans="2:61">
      <c r="B3"/>
      <c r="C3" t="s">
        <v>60</v>
      </c>
      <c r="F3" t="s">
        <v>60</v>
      </c>
      <c r="I3" t="s">
        <v>60</v>
      </c>
      <c r="L3" t="s">
        <v>60</v>
      </c>
      <c r="O3" t="s">
        <v>60</v>
      </c>
      <c r="R3" t="s">
        <v>60</v>
      </c>
      <c r="U3" t="s">
        <v>445</v>
      </c>
      <c r="X3" t="s">
        <v>445</v>
      </c>
      <c r="AA3" t="s">
        <v>445</v>
      </c>
      <c r="AD3" t="s">
        <v>445</v>
      </c>
      <c r="AG3" t="s">
        <v>445</v>
      </c>
      <c r="AJ3" t="s">
        <v>445</v>
      </c>
      <c r="AM3" t="s">
        <v>445</v>
      </c>
      <c r="AP3" t="s">
        <v>445</v>
      </c>
      <c r="BD3" s="17"/>
      <c r="BE3" s="17"/>
      <c r="BF3" s="17"/>
      <c r="BG3" s="17"/>
      <c r="BH3" s="384"/>
      <c r="BI3" s="17"/>
    </row>
    <row r="4" spans="2:61">
      <c r="B4" s="17" t="s">
        <v>56</v>
      </c>
      <c r="C4" s="28">
        <v>3.25</v>
      </c>
      <c r="D4" s="28"/>
      <c r="E4" s="18" t="s">
        <v>324</v>
      </c>
      <c r="F4">
        <v>2.98</v>
      </c>
      <c r="G4" s="28"/>
      <c r="H4" s="18" t="s">
        <v>303</v>
      </c>
      <c r="I4" s="23">
        <v>3.24</v>
      </c>
      <c r="K4" t="s">
        <v>384</v>
      </c>
      <c r="L4">
        <v>3.09</v>
      </c>
      <c r="N4" t="s">
        <v>355</v>
      </c>
      <c r="O4">
        <v>3.19</v>
      </c>
      <c r="Q4" t="s">
        <v>355</v>
      </c>
      <c r="R4">
        <v>3.29</v>
      </c>
      <c r="T4" t="s">
        <v>324</v>
      </c>
      <c r="U4">
        <v>3.22</v>
      </c>
      <c r="W4" t="s">
        <v>329</v>
      </c>
      <c r="X4">
        <v>2.63</v>
      </c>
      <c r="Z4" t="s">
        <v>317</v>
      </c>
      <c r="AA4">
        <v>2.6</v>
      </c>
      <c r="AC4" t="s">
        <v>312</v>
      </c>
      <c r="AD4" s="28">
        <v>2.6</v>
      </c>
      <c r="AF4" t="s">
        <v>325</v>
      </c>
      <c r="AG4">
        <v>2.5099999999999998</v>
      </c>
      <c r="AI4" t="s">
        <v>301</v>
      </c>
      <c r="AJ4" s="28">
        <v>2.78</v>
      </c>
      <c r="AL4" t="s">
        <v>542</v>
      </c>
      <c r="AM4" s="28">
        <v>3.17</v>
      </c>
      <c r="AO4" t="s">
        <v>533</v>
      </c>
      <c r="AP4" s="28">
        <v>2.15</v>
      </c>
      <c r="AR4" t="s">
        <v>549</v>
      </c>
      <c r="AS4">
        <v>2.33</v>
      </c>
      <c r="BB4" s="17"/>
      <c r="BC4" s="384"/>
      <c r="BD4" s="17"/>
      <c r="BE4" s="17"/>
      <c r="BF4" s="17"/>
      <c r="BG4" s="17"/>
      <c r="BH4" s="384"/>
    </row>
    <row r="5" spans="2:61">
      <c r="B5" s="17" t="s">
        <v>28</v>
      </c>
      <c r="C5" s="28">
        <v>1.95</v>
      </c>
      <c r="D5" s="28"/>
      <c r="E5" s="18" t="s">
        <v>295</v>
      </c>
      <c r="F5">
        <v>1.89</v>
      </c>
      <c r="G5" s="28"/>
      <c r="H5" s="18" t="s">
        <v>328</v>
      </c>
      <c r="I5" s="23">
        <v>2.06</v>
      </c>
      <c r="K5" t="s">
        <v>372</v>
      </c>
      <c r="L5">
        <v>1.96</v>
      </c>
      <c r="N5" t="s">
        <v>376</v>
      </c>
      <c r="O5">
        <v>1.78</v>
      </c>
      <c r="Q5" t="s">
        <v>394</v>
      </c>
      <c r="R5">
        <v>1.84</v>
      </c>
      <c r="T5" t="s">
        <v>327</v>
      </c>
      <c r="U5">
        <v>1.57</v>
      </c>
      <c r="W5" t="s">
        <v>315</v>
      </c>
      <c r="X5">
        <v>1.65</v>
      </c>
      <c r="Z5" t="s">
        <v>307</v>
      </c>
      <c r="AA5">
        <v>1.81</v>
      </c>
      <c r="AC5" t="s">
        <v>309</v>
      </c>
      <c r="AD5">
        <v>1.59</v>
      </c>
      <c r="AF5" t="s">
        <v>334</v>
      </c>
      <c r="AG5">
        <v>1.53</v>
      </c>
      <c r="AI5" t="s">
        <v>330</v>
      </c>
      <c r="AJ5">
        <v>1.64</v>
      </c>
      <c r="AL5" t="s">
        <v>531</v>
      </c>
      <c r="AM5">
        <v>1.3900000000000001</v>
      </c>
      <c r="AO5" t="s">
        <v>560</v>
      </c>
      <c r="AP5">
        <v>1.3</v>
      </c>
      <c r="AR5" t="s">
        <v>529</v>
      </c>
      <c r="AS5">
        <v>1.29</v>
      </c>
      <c r="BB5" s="17"/>
      <c r="BC5" s="384"/>
      <c r="BD5" s="17"/>
      <c r="BE5" s="17"/>
      <c r="BF5" s="17"/>
      <c r="BG5" s="17"/>
      <c r="BH5" s="384"/>
    </row>
    <row r="6" spans="2:61">
      <c r="B6" s="17" t="s">
        <v>26</v>
      </c>
      <c r="C6" s="28">
        <v>3.16</v>
      </c>
      <c r="D6" s="28"/>
      <c r="E6" s="18" t="s">
        <v>312</v>
      </c>
      <c r="F6">
        <v>2.91</v>
      </c>
      <c r="G6" s="28"/>
      <c r="H6" s="18" t="s">
        <v>334</v>
      </c>
      <c r="I6" s="23">
        <v>3.1</v>
      </c>
      <c r="K6" t="s">
        <v>359</v>
      </c>
      <c r="L6">
        <v>2.67</v>
      </c>
      <c r="N6" t="s">
        <v>383</v>
      </c>
      <c r="O6">
        <v>2.8</v>
      </c>
      <c r="Q6" t="s">
        <v>361</v>
      </c>
      <c r="R6">
        <v>2.64</v>
      </c>
      <c r="T6" t="s">
        <v>332</v>
      </c>
      <c r="U6">
        <v>2.63</v>
      </c>
      <c r="W6" t="s">
        <v>317</v>
      </c>
      <c r="X6">
        <v>2.5299999999999998</v>
      </c>
      <c r="Z6" t="s">
        <v>308</v>
      </c>
      <c r="AA6">
        <v>2.48</v>
      </c>
      <c r="AC6" t="s">
        <v>317</v>
      </c>
      <c r="AD6">
        <v>2.58</v>
      </c>
      <c r="AF6" t="s">
        <v>322</v>
      </c>
      <c r="AG6">
        <v>2.2599999999999998</v>
      </c>
      <c r="AI6" t="s">
        <v>325</v>
      </c>
      <c r="AJ6">
        <v>2.66</v>
      </c>
      <c r="AL6" t="s">
        <v>535</v>
      </c>
      <c r="AM6">
        <v>2.6</v>
      </c>
      <c r="AO6" t="s">
        <v>537</v>
      </c>
      <c r="AP6">
        <v>2.11</v>
      </c>
      <c r="AR6" t="s">
        <v>536</v>
      </c>
      <c r="AS6">
        <v>2.1800000000000002</v>
      </c>
      <c r="BB6" s="17"/>
      <c r="BC6" s="384"/>
      <c r="BD6" s="17"/>
      <c r="BE6" s="17"/>
      <c r="BF6" s="17"/>
      <c r="BG6" s="17"/>
      <c r="BH6" s="384"/>
    </row>
    <row r="7" spans="2:61">
      <c r="B7" s="17" t="s">
        <v>46</v>
      </c>
      <c r="C7" s="28">
        <v>2.76</v>
      </c>
      <c r="D7" s="28"/>
      <c r="E7" s="18" t="s">
        <v>303</v>
      </c>
      <c r="F7">
        <v>2.34</v>
      </c>
      <c r="G7" s="28"/>
      <c r="H7" s="18" t="s">
        <v>302</v>
      </c>
      <c r="I7" s="23">
        <v>2.7</v>
      </c>
      <c r="K7" t="s">
        <v>396</v>
      </c>
      <c r="L7">
        <v>2.37</v>
      </c>
      <c r="N7" t="s">
        <v>385</v>
      </c>
      <c r="O7">
        <v>2.56</v>
      </c>
      <c r="Q7" t="s">
        <v>367</v>
      </c>
      <c r="R7">
        <v>2.23</v>
      </c>
      <c r="T7" t="s">
        <v>303</v>
      </c>
      <c r="U7">
        <v>2.4</v>
      </c>
      <c r="W7" t="s">
        <v>302</v>
      </c>
      <c r="X7">
        <v>2.1</v>
      </c>
      <c r="Z7" t="s">
        <v>334</v>
      </c>
      <c r="AA7">
        <v>2.0299999999999998</v>
      </c>
      <c r="AC7" t="s">
        <v>310</v>
      </c>
      <c r="AD7">
        <v>2.16</v>
      </c>
      <c r="AF7" t="s">
        <v>328</v>
      </c>
      <c r="AG7">
        <v>2.11</v>
      </c>
      <c r="AI7" t="s">
        <v>319</v>
      </c>
      <c r="AJ7">
        <v>2.2000000000000002</v>
      </c>
      <c r="AL7" t="s">
        <v>532</v>
      </c>
      <c r="AM7">
        <v>1.97</v>
      </c>
      <c r="AO7" t="s">
        <v>559</v>
      </c>
      <c r="AP7">
        <v>2.0699999999999998</v>
      </c>
      <c r="AR7" t="s">
        <v>530</v>
      </c>
      <c r="AS7">
        <v>1.8199999999999998</v>
      </c>
      <c r="BB7" s="17"/>
      <c r="BC7" s="384"/>
      <c r="BD7" s="17"/>
      <c r="BE7" s="17"/>
      <c r="BF7" s="17"/>
      <c r="BG7" s="17"/>
      <c r="BH7" s="384"/>
    </row>
    <row r="8" spans="2:61">
      <c r="B8" s="17" t="s">
        <v>13</v>
      </c>
      <c r="C8" s="28">
        <v>1.41</v>
      </c>
      <c r="D8" s="28"/>
      <c r="E8" s="18" t="s">
        <v>288</v>
      </c>
      <c r="F8">
        <v>1.02</v>
      </c>
      <c r="G8" s="28"/>
      <c r="H8" s="18" t="s">
        <v>290</v>
      </c>
      <c r="I8" s="23">
        <v>1.25</v>
      </c>
      <c r="K8" t="s">
        <v>366</v>
      </c>
      <c r="L8">
        <v>1.1200000000000001</v>
      </c>
      <c r="N8" t="s">
        <v>365</v>
      </c>
      <c r="O8">
        <v>1.21</v>
      </c>
      <c r="Q8" t="s">
        <v>375</v>
      </c>
      <c r="R8">
        <v>1.17</v>
      </c>
      <c r="T8" t="s">
        <v>298</v>
      </c>
      <c r="U8">
        <v>1.06</v>
      </c>
      <c r="W8" t="s">
        <v>322</v>
      </c>
      <c r="X8">
        <v>1.07</v>
      </c>
      <c r="Z8" t="s">
        <v>309</v>
      </c>
      <c r="AA8">
        <v>1.04</v>
      </c>
      <c r="AC8" t="s">
        <v>288</v>
      </c>
      <c r="AD8">
        <v>0.91</v>
      </c>
      <c r="AF8" t="s">
        <v>320</v>
      </c>
      <c r="AG8">
        <v>0.92</v>
      </c>
      <c r="AI8" t="s">
        <v>296</v>
      </c>
      <c r="AJ8">
        <v>0.9</v>
      </c>
      <c r="AL8" t="s">
        <v>557</v>
      </c>
      <c r="AM8">
        <v>0.78</v>
      </c>
      <c r="AO8" t="s">
        <v>516</v>
      </c>
      <c r="AP8">
        <v>0.83</v>
      </c>
      <c r="AR8" t="s">
        <v>555</v>
      </c>
      <c r="AS8">
        <v>0.86</v>
      </c>
      <c r="BB8" s="17"/>
      <c r="BC8" s="384"/>
      <c r="BD8" s="17"/>
      <c r="BE8" s="17"/>
      <c r="BF8" s="17"/>
      <c r="BG8" s="17"/>
      <c r="BH8" s="384"/>
    </row>
    <row r="9" spans="2:61">
      <c r="B9" s="17" t="s">
        <v>41</v>
      </c>
      <c r="C9" s="28">
        <v>2</v>
      </c>
      <c r="D9" s="28"/>
      <c r="E9" s="18" t="s">
        <v>315</v>
      </c>
      <c r="F9">
        <v>2.04</v>
      </c>
      <c r="G9" s="28"/>
      <c r="H9" s="18" t="s">
        <v>318</v>
      </c>
      <c r="I9" s="23">
        <v>2.12</v>
      </c>
      <c r="K9" t="s">
        <v>362</v>
      </c>
      <c r="L9">
        <v>2.0299999999999998</v>
      </c>
      <c r="N9" t="s">
        <v>356</v>
      </c>
      <c r="O9">
        <v>1.79</v>
      </c>
      <c r="Q9" t="s">
        <v>356</v>
      </c>
      <c r="R9">
        <v>2.0099999999999998</v>
      </c>
      <c r="T9" t="s">
        <v>301</v>
      </c>
      <c r="U9">
        <v>1.91</v>
      </c>
      <c r="W9" t="s">
        <v>323</v>
      </c>
      <c r="X9">
        <v>1.7</v>
      </c>
      <c r="Z9" t="s">
        <v>325</v>
      </c>
      <c r="AA9">
        <v>1.83</v>
      </c>
      <c r="AC9" t="s">
        <v>332</v>
      </c>
      <c r="AD9">
        <v>1.75</v>
      </c>
      <c r="AF9" t="s">
        <v>304</v>
      </c>
      <c r="AG9">
        <v>1.58</v>
      </c>
      <c r="AI9" t="s">
        <v>318</v>
      </c>
      <c r="AJ9" s="28">
        <v>1.67</v>
      </c>
      <c r="AL9" t="s">
        <v>552</v>
      </c>
      <c r="AM9" s="28">
        <v>1.4</v>
      </c>
      <c r="AO9" t="s">
        <v>531</v>
      </c>
      <c r="AP9" s="28">
        <v>1.4</v>
      </c>
      <c r="AR9" t="s">
        <v>525</v>
      </c>
      <c r="AS9">
        <v>1.3900000000000001</v>
      </c>
      <c r="BB9" s="17"/>
      <c r="BC9" s="384"/>
      <c r="BD9" s="17"/>
      <c r="BE9" s="17"/>
      <c r="BF9" s="17"/>
      <c r="BG9" s="17"/>
      <c r="BH9" s="384"/>
    </row>
    <row r="10" spans="2:61">
      <c r="B10" s="17" t="s">
        <v>53</v>
      </c>
      <c r="C10" s="28">
        <v>2.46</v>
      </c>
      <c r="D10" s="28"/>
      <c r="E10" s="18" t="s">
        <v>310</v>
      </c>
      <c r="F10">
        <v>2.2400000000000002</v>
      </c>
      <c r="G10" s="28"/>
      <c r="H10" s="18" t="s">
        <v>327</v>
      </c>
      <c r="I10" s="23">
        <v>2.5299999999999998</v>
      </c>
      <c r="K10" t="s">
        <v>358</v>
      </c>
      <c r="L10">
        <v>2.31</v>
      </c>
      <c r="N10" t="s">
        <v>395</v>
      </c>
      <c r="O10">
        <v>2.21</v>
      </c>
      <c r="Q10" t="s">
        <v>389</v>
      </c>
      <c r="R10">
        <v>2.16</v>
      </c>
      <c r="T10" t="s">
        <v>302</v>
      </c>
      <c r="U10">
        <v>2.2799999999999998</v>
      </c>
      <c r="W10" t="s">
        <v>319</v>
      </c>
      <c r="X10">
        <v>1.97</v>
      </c>
      <c r="Z10" t="s">
        <v>310</v>
      </c>
      <c r="AA10">
        <v>1.98</v>
      </c>
      <c r="AC10" t="s">
        <v>303</v>
      </c>
      <c r="AD10">
        <v>2.0099999999999998</v>
      </c>
      <c r="AF10" t="s">
        <v>475</v>
      </c>
      <c r="AG10">
        <v>2.04</v>
      </c>
      <c r="AI10" t="s">
        <v>310</v>
      </c>
      <c r="AJ10">
        <v>2.0499999999999998</v>
      </c>
      <c r="AL10" t="s">
        <v>545</v>
      </c>
      <c r="AM10">
        <v>1.69</v>
      </c>
      <c r="AO10" t="s">
        <v>544</v>
      </c>
      <c r="AP10">
        <v>1.81</v>
      </c>
      <c r="AR10" t="s">
        <v>547</v>
      </c>
      <c r="AS10">
        <v>1.73</v>
      </c>
      <c r="BB10" s="17"/>
      <c r="BC10" s="384"/>
      <c r="BD10" s="17"/>
      <c r="BE10" s="17"/>
      <c r="BF10" s="17"/>
      <c r="BG10" s="17"/>
      <c r="BH10" s="384"/>
    </row>
    <row r="11" spans="2:61">
      <c r="B11" s="17" t="s">
        <v>33</v>
      </c>
      <c r="C11" s="28">
        <v>2.8</v>
      </c>
      <c r="D11" s="28"/>
      <c r="E11" s="18" t="s">
        <v>301</v>
      </c>
      <c r="F11">
        <v>2.4900000000000002</v>
      </c>
      <c r="G11" s="28"/>
      <c r="H11" s="18" t="s">
        <v>324</v>
      </c>
      <c r="I11" s="23">
        <v>2.92</v>
      </c>
      <c r="K11" t="s">
        <v>398</v>
      </c>
      <c r="L11">
        <v>2.5</v>
      </c>
      <c r="N11" t="s">
        <v>390</v>
      </c>
      <c r="O11">
        <v>2.64</v>
      </c>
      <c r="Q11" t="s">
        <v>360</v>
      </c>
      <c r="R11">
        <v>2.4500000000000002</v>
      </c>
      <c r="T11" t="s">
        <v>325</v>
      </c>
      <c r="U11">
        <v>2.4500000000000002</v>
      </c>
      <c r="W11" t="s">
        <v>318</v>
      </c>
      <c r="X11">
        <v>2.2400000000000002</v>
      </c>
      <c r="Z11" t="s">
        <v>322</v>
      </c>
      <c r="AA11">
        <v>2.44</v>
      </c>
      <c r="AC11" t="s">
        <v>302</v>
      </c>
      <c r="AD11">
        <v>2.2599999999999998</v>
      </c>
      <c r="AF11" t="s">
        <v>327</v>
      </c>
      <c r="AG11">
        <v>2.1800000000000002</v>
      </c>
      <c r="AI11" t="s">
        <v>316</v>
      </c>
      <c r="AJ11">
        <v>2.4500000000000002</v>
      </c>
      <c r="AL11" t="s">
        <v>553</v>
      </c>
      <c r="AM11">
        <v>2.15</v>
      </c>
      <c r="AO11" t="s">
        <v>558</v>
      </c>
      <c r="AP11">
        <v>2.08</v>
      </c>
      <c r="AR11" t="s">
        <v>533</v>
      </c>
      <c r="AS11">
        <v>1.95</v>
      </c>
      <c r="BB11" s="17"/>
      <c r="BC11" s="384"/>
      <c r="BD11" s="17"/>
      <c r="BE11" s="17"/>
      <c r="BF11" s="17"/>
      <c r="BG11" s="17"/>
      <c r="BH11" s="384"/>
    </row>
    <row r="12" spans="2:61">
      <c r="B12" s="17" t="s">
        <v>32</v>
      </c>
      <c r="C12" s="28">
        <v>1.68</v>
      </c>
      <c r="D12" s="28"/>
      <c r="E12" s="18" t="s">
        <v>322</v>
      </c>
      <c r="F12">
        <v>1.49</v>
      </c>
      <c r="G12" s="28"/>
      <c r="H12" s="18" t="s">
        <v>332</v>
      </c>
      <c r="I12" s="23">
        <v>1.7</v>
      </c>
      <c r="K12" t="s">
        <v>19</v>
      </c>
      <c r="L12">
        <v>1.65</v>
      </c>
      <c r="N12" t="s">
        <v>381</v>
      </c>
      <c r="O12">
        <v>1.4</v>
      </c>
      <c r="Q12" t="s">
        <v>373</v>
      </c>
      <c r="R12">
        <v>1.43</v>
      </c>
      <c r="T12" t="s">
        <v>313</v>
      </c>
      <c r="U12">
        <v>1.33</v>
      </c>
      <c r="W12" t="s">
        <v>331</v>
      </c>
      <c r="X12">
        <v>1.25</v>
      </c>
      <c r="Z12" t="s">
        <v>331</v>
      </c>
      <c r="AA12">
        <v>1.39</v>
      </c>
      <c r="AC12" t="s">
        <v>333</v>
      </c>
      <c r="AD12">
        <v>1.25</v>
      </c>
      <c r="AF12" t="s">
        <v>313</v>
      </c>
      <c r="AG12" s="28">
        <v>1.2</v>
      </c>
      <c r="AI12" t="s">
        <v>298</v>
      </c>
      <c r="AJ12">
        <v>1.29</v>
      </c>
      <c r="AL12" t="s">
        <v>561</v>
      </c>
      <c r="AM12">
        <v>1.1200000000000001</v>
      </c>
      <c r="AO12" t="s">
        <v>540</v>
      </c>
      <c r="AP12">
        <v>1.1299999999999999</v>
      </c>
      <c r="AR12" t="s">
        <v>522</v>
      </c>
      <c r="AS12">
        <v>1.02</v>
      </c>
      <c r="BB12" s="17"/>
      <c r="BC12" s="384"/>
      <c r="BD12" s="17"/>
      <c r="BE12" s="17"/>
      <c r="BF12" s="17"/>
      <c r="BG12" s="17"/>
      <c r="BH12" s="384"/>
    </row>
    <row r="13" spans="2:61">
      <c r="B13" s="17" t="s">
        <v>16</v>
      </c>
      <c r="C13" s="28">
        <v>1.61</v>
      </c>
      <c r="D13" s="28"/>
      <c r="E13" s="18" t="s">
        <v>289</v>
      </c>
      <c r="F13">
        <v>1.31</v>
      </c>
      <c r="G13" s="28"/>
      <c r="H13" s="18" t="s">
        <v>296</v>
      </c>
      <c r="I13" s="23">
        <v>1.6</v>
      </c>
      <c r="K13" t="s">
        <v>392</v>
      </c>
      <c r="L13">
        <v>1.55</v>
      </c>
      <c r="N13" t="s">
        <v>363</v>
      </c>
      <c r="O13">
        <v>1.32</v>
      </c>
      <c r="Q13" t="s">
        <v>363</v>
      </c>
      <c r="R13">
        <v>1.36</v>
      </c>
      <c r="T13" s="51" t="s">
        <v>290</v>
      </c>
      <c r="U13" s="51">
        <v>1.23</v>
      </c>
      <c r="W13" t="s">
        <v>304</v>
      </c>
      <c r="X13">
        <v>1.2</v>
      </c>
      <c r="Z13" t="s">
        <v>295</v>
      </c>
      <c r="AA13">
        <v>1.24</v>
      </c>
      <c r="AC13" t="s">
        <v>296</v>
      </c>
      <c r="AD13">
        <v>1.21</v>
      </c>
      <c r="AF13" t="s">
        <v>331</v>
      </c>
      <c r="AG13">
        <v>1.1499999999999999</v>
      </c>
      <c r="AI13" t="s">
        <v>313</v>
      </c>
      <c r="AJ13" s="28">
        <v>1.1599999999999999</v>
      </c>
      <c r="AL13" t="s">
        <v>525</v>
      </c>
      <c r="AM13" s="28">
        <v>1.06</v>
      </c>
      <c r="AO13" t="s">
        <v>527</v>
      </c>
      <c r="AP13" s="28">
        <v>1.05</v>
      </c>
      <c r="AR13" t="s">
        <v>527</v>
      </c>
      <c r="AS13">
        <v>1.01</v>
      </c>
      <c r="BB13" s="17"/>
      <c r="BC13" s="384"/>
      <c r="BD13" s="17"/>
      <c r="BE13" s="17"/>
      <c r="BF13" s="17"/>
      <c r="BG13" s="17"/>
      <c r="BH13" s="384"/>
    </row>
    <row r="14" spans="2:61">
      <c r="B14" s="17" t="s">
        <v>39</v>
      </c>
      <c r="C14" s="28">
        <v>2.5299999999999998</v>
      </c>
      <c r="D14" s="28"/>
      <c r="E14" s="18" t="s">
        <v>319</v>
      </c>
      <c r="F14">
        <v>2.27</v>
      </c>
      <c r="G14" s="28"/>
      <c r="H14" s="18" t="s">
        <v>323</v>
      </c>
      <c r="I14" s="23">
        <v>2.54</v>
      </c>
      <c r="K14" t="s">
        <v>400</v>
      </c>
      <c r="L14">
        <v>2.31</v>
      </c>
      <c r="N14" t="s">
        <v>370</v>
      </c>
      <c r="O14">
        <v>2.44</v>
      </c>
      <c r="Q14" t="s">
        <v>385</v>
      </c>
      <c r="R14">
        <v>2.21</v>
      </c>
      <c r="T14" t="s">
        <v>307</v>
      </c>
      <c r="U14">
        <v>2.31</v>
      </c>
      <c r="W14" t="s">
        <v>308</v>
      </c>
      <c r="X14">
        <v>2.0099999999999998</v>
      </c>
      <c r="Z14" t="s">
        <v>319</v>
      </c>
      <c r="AA14">
        <v>1.98</v>
      </c>
      <c r="AC14" t="s">
        <v>300</v>
      </c>
      <c r="AD14">
        <v>2.08</v>
      </c>
      <c r="AF14" s="53" t="s">
        <v>314</v>
      </c>
      <c r="AG14" s="53">
        <v>2.0699999999999998</v>
      </c>
      <c r="AI14" t="s">
        <v>304</v>
      </c>
      <c r="AJ14">
        <v>2.08</v>
      </c>
      <c r="AL14" t="s">
        <v>526</v>
      </c>
      <c r="AM14">
        <v>1.74</v>
      </c>
      <c r="AO14" t="s">
        <v>532</v>
      </c>
      <c r="AP14">
        <v>1.97</v>
      </c>
      <c r="AR14" t="s">
        <v>559</v>
      </c>
      <c r="AS14">
        <v>1.75</v>
      </c>
      <c r="BB14" s="17"/>
      <c r="BC14" s="384"/>
      <c r="BD14" s="17"/>
      <c r="BE14" s="17"/>
      <c r="BF14" s="17"/>
      <c r="BG14" s="17"/>
      <c r="BH14" s="384"/>
    </row>
    <row r="15" spans="2:61">
      <c r="B15" s="17" t="s">
        <v>36</v>
      </c>
      <c r="C15" s="28">
        <v>1.68</v>
      </c>
      <c r="D15" s="28"/>
      <c r="E15" s="18" t="s">
        <v>292</v>
      </c>
      <c r="F15">
        <v>1.45</v>
      </c>
      <c r="G15" s="28"/>
      <c r="H15" s="18" t="s">
        <v>313</v>
      </c>
      <c r="I15" s="23">
        <v>1.68</v>
      </c>
      <c r="K15" t="s">
        <v>380</v>
      </c>
      <c r="L15">
        <v>1.65</v>
      </c>
      <c r="N15" t="s">
        <v>384</v>
      </c>
      <c r="O15">
        <v>1.35</v>
      </c>
      <c r="Q15" t="s">
        <v>397</v>
      </c>
      <c r="R15">
        <v>1.38</v>
      </c>
      <c r="T15" t="s">
        <v>328</v>
      </c>
      <c r="U15">
        <v>1.28</v>
      </c>
      <c r="W15" t="s">
        <v>311</v>
      </c>
      <c r="X15">
        <v>1.24</v>
      </c>
      <c r="Z15" t="s">
        <v>289</v>
      </c>
      <c r="AA15">
        <v>1.27</v>
      </c>
      <c r="AC15" t="s">
        <v>315</v>
      </c>
      <c r="AD15">
        <v>1.22</v>
      </c>
      <c r="AF15" t="s">
        <v>301</v>
      </c>
      <c r="AG15">
        <v>1.18</v>
      </c>
      <c r="AI15" t="s">
        <v>292</v>
      </c>
      <c r="AJ15">
        <v>1.26</v>
      </c>
      <c r="AL15" t="s">
        <v>522</v>
      </c>
      <c r="AM15">
        <v>1.1100000000000001</v>
      </c>
      <c r="AO15" t="s">
        <v>525</v>
      </c>
      <c r="AP15">
        <v>1.1100000000000001</v>
      </c>
      <c r="AR15" t="s">
        <v>548</v>
      </c>
      <c r="AS15">
        <v>1.02</v>
      </c>
      <c r="BB15" s="17"/>
      <c r="BC15" s="384"/>
      <c r="BD15" s="17"/>
      <c r="BE15" s="17"/>
      <c r="BF15" s="17"/>
      <c r="BG15" s="17"/>
      <c r="BH15" s="384"/>
    </row>
    <row r="16" spans="2:61">
      <c r="B16" s="17" t="s">
        <v>49</v>
      </c>
      <c r="C16" s="28">
        <v>2.13</v>
      </c>
      <c r="D16" s="28"/>
      <c r="E16" s="18" t="s">
        <v>302</v>
      </c>
      <c r="F16">
        <v>2.13</v>
      </c>
      <c r="G16" s="28"/>
      <c r="H16" s="18" t="s">
        <v>308</v>
      </c>
      <c r="I16" s="23">
        <v>2.25</v>
      </c>
      <c r="K16" t="s">
        <v>383</v>
      </c>
      <c r="L16">
        <v>2.13</v>
      </c>
      <c r="N16" t="s">
        <v>397</v>
      </c>
      <c r="O16">
        <v>1.97</v>
      </c>
      <c r="Q16" t="s">
        <v>398</v>
      </c>
      <c r="R16">
        <v>2.0699999999999998</v>
      </c>
      <c r="T16" t="s">
        <v>304</v>
      </c>
      <c r="U16">
        <v>2.09</v>
      </c>
      <c r="W16" t="s">
        <v>306</v>
      </c>
      <c r="X16">
        <v>1.78</v>
      </c>
      <c r="Z16" t="s">
        <v>311</v>
      </c>
      <c r="AA16">
        <v>1.87</v>
      </c>
      <c r="AC16" t="s">
        <v>297</v>
      </c>
      <c r="AD16">
        <v>1.86</v>
      </c>
      <c r="AF16" t="s">
        <v>319</v>
      </c>
      <c r="AG16">
        <v>1.74</v>
      </c>
      <c r="AI16" t="s">
        <v>299</v>
      </c>
      <c r="AJ16" s="28">
        <v>1.81</v>
      </c>
      <c r="AL16" t="s">
        <v>527</v>
      </c>
      <c r="AM16" s="28">
        <v>1.5</v>
      </c>
      <c r="AO16" t="s">
        <v>524</v>
      </c>
      <c r="AP16" s="28">
        <v>1.54</v>
      </c>
      <c r="AR16" t="s">
        <v>524</v>
      </c>
      <c r="AS16">
        <v>1.48</v>
      </c>
      <c r="BB16" s="17"/>
      <c r="BC16" s="384"/>
      <c r="BD16" s="17"/>
      <c r="BE16" s="17"/>
      <c r="BF16" s="17"/>
      <c r="BG16" s="17"/>
      <c r="BH16" s="384"/>
    </row>
    <row r="17" spans="2:60">
      <c r="B17" s="17" t="s">
        <v>12</v>
      </c>
      <c r="C17" s="28">
        <v>1.26</v>
      </c>
      <c r="D17" s="28"/>
      <c r="E17" s="18" t="s">
        <v>330</v>
      </c>
      <c r="F17">
        <v>0.77</v>
      </c>
      <c r="G17" s="28"/>
      <c r="H17" s="18" t="s">
        <v>289</v>
      </c>
      <c r="I17" s="23">
        <v>1.0900000000000001</v>
      </c>
      <c r="K17" t="s">
        <v>365</v>
      </c>
      <c r="L17">
        <v>0.99</v>
      </c>
      <c r="N17" t="s">
        <v>393</v>
      </c>
      <c r="O17">
        <v>1.1499999999999999</v>
      </c>
      <c r="Q17" t="s">
        <v>399</v>
      </c>
      <c r="R17">
        <v>1.01</v>
      </c>
      <c r="T17" t="s">
        <v>334</v>
      </c>
      <c r="U17">
        <v>0.67</v>
      </c>
      <c r="W17" t="s">
        <v>291</v>
      </c>
      <c r="X17">
        <v>0.84</v>
      </c>
      <c r="Z17" t="s">
        <v>321</v>
      </c>
      <c r="AA17">
        <v>0.86</v>
      </c>
      <c r="AC17" t="s">
        <v>331</v>
      </c>
      <c r="AD17">
        <v>0.64</v>
      </c>
      <c r="AF17" t="s">
        <v>326</v>
      </c>
      <c r="AG17" s="28">
        <v>0.83</v>
      </c>
      <c r="AI17" t="s">
        <v>288</v>
      </c>
      <c r="AJ17">
        <v>0.73</v>
      </c>
      <c r="AL17" t="s">
        <v>556</v>
      </c>
      <c r="AM17">
        <v>0.59</v>
      </c>
      <c r="AO17" t="s">
        <v>515</v>
      </c>
      <c r="AP17">
        <v>0.62</v>
      </c>
      <c r="AR17" t="s">
        <v>515</v>
      </c>
      <c r="AS17">
        <v>0.61</v>
      </c>
      <c r="BB17" s="17"/>
      <c r="BC17" s="384"/>
      <c r="BD17" s="17"/>
      <c r="BE17" s="17"/>
      <c r="BF17" s="17"/>
      <c r="BG17" s="17"/>
      <c r="BH17" s="384"/>
    </row>
    <row r="18" spans="2:60">
      <c r="B18" s="17" t="s">
        <v>58</v>
      </c>
      <c r="C18" s="28">
        <v>1.7</v>
      </c>
      <c r="D18" s="28"/>
      <c r="E18" s="18" t="s">
        <v>308</v>
      </c>
      <c r="F18">
        <v>1.63</v>
      </c>
      <c r="G18" s="28"/>
      <c r="H18" s="18" t="s">
        <v>306</v>
      </c>
      <c r="I18" s="23">
        <v>1.72</v>
      </c>
      <c r="K18" t="s">
        <v>371</v>
      </c>
      <c r="L18">
        <v>1.71</v>
      </c>
      <c r="N18" t="s">
        <v>398</v>
      </c>
      <c r="O18">
        <v>1.54</v>
      </c>
      <c r="Q18" t="s">
        <v>370</v>
      </c>
      <c r="R18">
        <v>1.47</v>
      </c>
      <c r="T18" t="s">
        <v>331</v>
      </c>
      <c r="U18">
        <v>1.37</v>
      </c>
      <c r="W18" t="s">
        <v>289</v>
      </c>
      <c r="X18">
        <v>1.31</v>
      </c>
      <c r="Z18" t="s">
        <v>328</v>
      </c>
      <c r="AA18">
        <v>1.4</v>
      </c>
      <c r="AC18" t="s">
        <v>318</v>
      </c>
      <c r="AD18">
        <v>1.34</v>
      </c>
      <c r="AF18" t="s">
        <v>329</v>
      </c>
      <c r="AG18">
        <v>1.26</v>
      </c>
      <c r="AI18" t="s">
        <v>320</v>
      </c>
      <c r="AJ18">
        <v>1.35</v>
      </c>
      <c r="AL18" t="s">
        <v>543</v>
      </c>
      <c r="AM18">
        <v>1.1499999999999999</v>
      </c>
      <c r="AO18" t="s">
        <v>556</v>
      </c>
      <c r="AP18">
        <v>1.19</v>
      </c>
      <c r="AR18" t="s">
        <v>518</v>
      </c>
      <c r="AS18">
        <v>1.06</v>
      </c>
      <c r="BB18" s="17"/>
      <c r="BC18" s="384"/>
      <c r="BD18" s="17"/>
      <c r="BE18" s="17"/>
      <c r="BF18" s="17"/>
      <c r="BG18" s="17"/>
      <c r="BH18" s="384"/>
    </row>
    <row r="19" spans="2:60">
      <c r="B19" s="17" t="s">
        <v>24</v>
      </c>
      <c r="C19" s="28">
        <v>1.57</v>
      </c>
      <c r="D19" s="28"/>
      <c r="E19" s="18" t="s">
        <v>294</v>
      </c>
      <c r="F19">
        <v>1.24</v>
      </c>
      <c r="G19" s="28"/>
      <c r="H19" s="18" t="s">
        <v>326</v>
      </c>
      <c r="I19" s="23">
        <v>1.6</v>
      </c>
      <c r="K19" t="s">
        <v>382</v>
      </c>
      <c r="L19">
        <v>1.51</v>
      </c>
      <c r="N19" t="s">
        <v>364</v>
      </c>
      <c r="O19">
        <v>1.29</v>
      </c>
      <c r="Q19" t="s">
        <v>380</v>
      </c>
      <c r="R19">
        <v>1.31</v>
      </c>
      <c r="T19" t="s">
        <v>295</v>
      </c>
      <c r="U19">
        <v>1.21</v>
      </c>
      <c r="W19" t="s">
        <v>332</v>
      </c>
      <c r="X19">
        <v>1.18</v>
      </c>
      <c r="Z19" t="s">
        <v>296</v>
      </c>
      <c r="AA19">
        <v>1.21</v>
      </c>
      <c r="AC19" t="s">
        <v>321</v>
      </c>
      <c r="AD19">
        <v>1.1499999999999999</v>
      </c>
      <c r="AF19" t="s">
        <v>298</v>
      </c>
      <c r="AG19">
        <v>1.1299999999999999</v>
      </c>
      <c r="AI19" t="s">
        <v>293</v>
      </c>
      <c r="AJ19">
        <v>1.1399999999999999</v>
      </c>
      <c r="AL19" t="s">
        <v>523</v>
      </c>
      <c r="AM19">
        <v>1.05</v>
      </c>
      <c r="AO19" t="s">
        <v>557</v>
      </c>
      <c r="AP19">
        <v>1.04</v>
      </c>
      <c r="AR19" t="s">
        <v>540</v>
      </c>
      <c r="AS19">
        <v>0.99</v>
      </c>
      <c r="BB19" s="17"/>
      <c r="BC19" s="384"/>
      <c r="BD19" s="17"/>
      <c r="BE19" s="17"/>
      <c r="BF19" s="17"/>
      <c r="BG19" s="17"/>
      <c r="BH19" s="384"/>
    </row>
    <row r="20" spans="2:60">
      <c r="B20" s="17" t="s">
        <v>55</v>
      </c>
      <c r="C20" s="28">
        <v>1.57</v>
      </c>
      <c r="D20" s="28"/>
      <c r="E20" s="18" t="s">
        <v>290</v>
      </c>
      <c r="F20">
        <v>1.23</v>
      </c>
      <c r="G20" s="28"/>
      <c r="H20" s="18" t="s">
        <v>292</v>
      </c>
      <c r="I20" s="23">
        <v>1.57</v>
      </c>
      <c r="K20" t="s">
        <v>375</v>
      </c>
      <c r="L20">
        <v>1.46</v>
      </c>
      <c r="N20" t="s">
        <v>369</v>
      </c>
      <c r="O20">
        <v>1.28</v>
      </c>
      <c r="Q20" t="s">
        <v>395</v>
      </c>
      <c r="R20">
        <v>1.3</v>
      </c>
      <c r="T20" t="s">
        <v>296</v>
      </c>
      <c r="U20">
        <v>1.19</v>
      </c>
      <c r="W20" t="s">
        <v>294</v>
      </c>
      <c r="X20">
        <v>1.1599999999999999</v>
      </c>
      <c r="Z20" t="s">
        <v>293</v>
      </c>
      <c r="AA20">
        <v>1.2</v>
      </c>
      <c r="AC20" t="s">
        <v>292</v>
      </c>
      <c r="AD20">
        <v>1.1299999999999999</v>
      </c>
      <c r="AF20" t="s">
        <v>294</v>
      </c>
      <c r="AG20">
        <v>1.06</v>
      </c>
      <c r="AI20" t="s">
        <v>311</v>
      </c>
      <c r="AJ20">
        <v>1.06</v>
      </c>
      <c r="AL20" t="s">
        <v>520</v>
      </c>
      <c r="AM20">
        <v>1.03</v>
      </c>
      <c r="AO20" t="s">
        <v>543</v>
      </c>
      <c r="AP20">
        <v>1.01</v>
      </c>
      <c r="AR20" t="s">
        <v>534</v>
      </c>
      <c r="AS20">
        <v>0.98</v>
      </c>
      <c r="BB20" s="17"/>
      <c r="BC20" s="384"/>
      <c r="BD20" s="17"/>
      <c r="BE20" s="17"/>
      <c r="BF20" s="17"/>
      <c r="BG20" s="17"/>
      <c r="BH20" s="384"/>
    </row>
    <row r="21" spans="2:60">
      <c r="B21" s="17" t="s">
        <v>19</v>
      </c>
      <c r="C21" s="28">
        <v>2.0299999999999998</v>
      </c>
      <c r="D21" s="28"/>
      <c r="E21" s="34" t="s">
        <v>314</v>
      </c>
      <c r="F21" s="41">
        <v>2.0499999999999998</v>
      </c>
      <c r="G21" s="28"/>
      <c r="H21" s="18" t="s">
        <v>299</v>
      </c>
      <c r="I21" s="23">
        <v>2.2000000000000002</v>
      </c>
      <c r="K21" t="s">
        <v>370</v>
      </c>
      <c r="L21">
        <v>2.0699999999999998</v>
      </c>
      <c r="N21" t="s">
        <v>386</v>
      </c>
      <c r="O21">
        <v>1.85</v>
      </c>
      <c r="Q21" t="s">
        <v>354</v>
      </c>
      <c r="R21">
        <v>2.0299999999999998</v>
      </c>
      <c r="T21" t="s">
        <v>297</v>
      </c>
      <c r="U21">
        <v>1.91</v>
      </c>
      <c r="W21" t="s">
        <v>328</v>
      </c>
      <c r="X21">
        <v>1.75</v>
      </c>
      <c r="Z21" t="s">
        <v>300</v>
      </c>
      <c r="AA21">
        <v>1.85</v>
      </c>
      <c r="AC21" t="s">
        <v>323</v>
      </c>
      <c r="AD21">
        <v>1.81</v>
      </c>
      <c r="AF21" t="s">
        <v>302</v>
      </c>
      <c r="AG21">
        <v>1.62</v>
      </c>
      <c r="AI21" t="s">
        <v>300</v>
      </c>
      <c r="AJ21" s="28">
        <v>1.72</v>
      </c>
      <c r="AL21" t="s">
        <v>544</v>
      </c>
      <c r="AM21" s="28">
        <v>1.4</v>
      </c>
      <c r="AO21" t="s">
        <v>553</v>
      </c>
      <c r="AP21" s="28">
        <v>1.49</v>
      </c>
      <c r="AR21" t="s">
        <v>541</v>
      </c>
      <c r="AS21">
        <v>1.43</v>
      </c>
      <c r="BB21" s="17"/>
      <c r="BC21" s="384"/>
      <c r="BD21" s="17"/>
      <c r="BE21" s="17"/>
      <c r="BF21" s="17"/>
      <c r="BG21" s="17"/>
      <c r="BH21" s="384"/>
    </row>
    <row r="22" spans="2:60">
      <c r="B22" s="17" t="s">
        <v>23</v>
      </c>
      <c r="C22" s="28">
        <v>1.78</v>
      </c>
      <c r="D22" s="28"/>
      <c r="E22" s="18" t="s">
        <v>309</v>
      </c>
      <c r="F22">
        <v>1.66</v>
      </c>
      <c r="G22" s="28"/>
      <c r="H22" s="18" t="s">
        <v>330</v>
      </c>
      <c r="I22" s="23">
        <v>1.79</v>
      </c>
      <c r="K22" t="s">
        <v>389</v>
      </c>
      <c r="L22">
        <v>1.75</v>
      </c>
      <c r="N22" t="s">
        <v>389</v>
      </c>
      <c r="O22">
        <v>1.56</v>
      </c>
      <c r="Q22" t="s">
        <v>372</v>
      </c>
      <c r="R22">
        <v>1.52</v>
      </c>
      <c r="T22" t="s">
        <v>299</v>
      </c>
      <c r="U22">
        <v>1.4</v>
      </c>
      <c r="W22" t="s">
        <v>300</v>
      </c>
      <c r="X22">
        <v>1.42</v>
      </c>
      <c r="Z22" t="s">
        <v>333</v>
      </c>
      <c r="AA22">
        <v>1.49</v>
      </c>
      <c r="AC22" t="s">
        <v>299</v>
      </c>
      <c r="AD22">
        <v>1.44</v>
      </c>
      <c r="AF22" t="s">
        <v>295</v>
      </c>
      <c r="AG22" s="28">
        <v>1.3</v>
      </c>
      <c r="AI22" t="s">
        <v>329</v>
      </c>
      <c r="AJ22">
        <v>1.41</v>
      </c>
      <c r="AL22" t="s">
        <v>529</v>
      </c>
      <c r="AM22">
        <v>1.21</v>
      </c>
      <c r="AO22" t="s">
        <v>538</v>
      </c>
      <c r="AP22">
        <v>1.22</v>
      </c>
      <c r="AR22" t="s">
        <v>553</v>
      </c>
      <c r="AS22">
        <v>1.0900000000000001</v>
      </c>
      <c r="BB22" s="17"/>
      <c r="BC22" s="384"/>
      <c r="BD22" s="17"/>
      <c r="BE22" s="17"/>
      <c r="BF22" s="17"/>
      <c r="BG22" s="17"/>
      <c r="BH22" s="384"/>
    </row>
    <row r="23" spans="2:60">
      <c r="B23" s="17" t="s">
        <v>18</v>
      </c>
      <c r="C23" s="28">
        <v>1.55</v>
      </c>
      <c r="D23" s="28"/>
      <c r="E23" s="18" t="s">
        <v>326</v>
      </c>
      <c r="F23">
        <v>1.17</v>
      </c>
      <c r="G23" s="28"/>
      <c r="H23" s="18" t="s">
        <v>295</v>
      </c>
      <c r="I23" s="23">
        <v>1.56</v>
      </c>
      <c r="K23" t="s">
        <v>377</v>
      </c>
      <c r="L23">
        <v>1.39</v>
      </c>
      <c r="N23" t="s">
        <v>377</v>
      </c>
      <c r="O23">
        <v>1.24</v>
      </c>
      <c r="Q23" t="s">
        <v>374</v>
      </c>
      <c r="R23">
        <v>1.27</v>
      </c>
      <c r="T23" t="s">
        <v>300</v>
      </c>
      <c r="U23">
        <v>1.1599999999999999</v>
      </c>
      <c r="W23" t="s">
        <v>292</v>
      </c>
      <c r="X23">
        <v>1.1499999999999999</v>
      </c>
      <c r="Z23" t="s">
        <v>291</v>
      </c>
      <c r="AA23">
        <v>1.1599999999999999</v>
      </c>
      <c r="AC23" t="s">
        <v>295</v>
      </c>
      <c r="AD23">
        <v>1.1100000000000001</v>
      </c>
      <c r="AF23" t="s">
        <v>309</v>
      </c>
      <c r="AG23">
        <v>1.04</v>
      </c>
      <c r="AI23" t="s">
        <v>305</v>
      </c>
      <c r="AJ23">
        <v>1.05</v>
      </c>
      <c r="AL23" t="s">
        <v>518</v>
      </c>
      <c r="AM23">
        <v>1</v>
      </c>
      <c r="AO23" t="s">
        <v>548</v>
      </c>
      <c r="AP23">
        <v>1.01</v>
      </c>
      <c r="AR23" t="s">
        <v>531</v>
      </c>
      <c r="AS23">
        <v>0.97</v>
      </c>
      <c r="BB23" s="17"/>
      <c r="BC23" s="384"/>
      <c r="BD23" s="17"/>
      <c r="BE23" s="17"/>
      <c r="BF23" s="17"/>
      <c r="BG23" s="17"/>
      <c r="BH23" s="384"/>
    </row>
    <row r="24" spans="2:60">
      <c r="B24" s="17" t="s">
        <v>47</v>
      </c>
      <c r="C24" s="28">
        <v>3.3</v>
      </c>
      <c r="D24" s="28"/>
      <c r="E24" s="18" t="s">
        <v>317</v>
      </c>
      <c r="F24">
        <v>3.2</v>
      </c>
      <c r="G24" s="28"/>
      <c r="H24" s="18" t="s">
        <v>325</v>
      </c>
      <c r="I24" s="23">
        <v>3.36</v>
      </c>
      <c r="K24" t="s">
        <v>357</v>
      </c>
      <c r="L24">
        <v>3.63</v>
      </c>
      <c r="N24" t="s">
        <v>357</v>
      </c>
      <c r="O24">
        <v>3.32</v>
      </c>
      <c r="Q24" t="s">
        <v>357</v>
      </c>
      <c r="R24">
        <v>3.36</v>
      </c>
      <c r="T24" t="s">
        <v>317</v>
      </c>
      <c r="U24">
        <v>3.76</v>
      </c>
      <c r="W24" t="s">
        <v>312</v>
      </c>
      <c r="X24">
        <v>2.85</v>
      </c>
      <c r="Z24" t="s">
        <v>324</v>
      </c>
      <c r="AA24">
        <v>3.1</v>
      </c>
      <c r="AC24" t="s">
        <v>319</v>
      </c>
      <c r="AD24">
        <v>3.62</v>
      </c>
      <c r="AF24" t="s">
        <v>312</v>
      </c>
      <c r="AG24" s="28">
        <v>2.77</v>
      </c>
      <c r="AI24" t="s">
        <v>475</v>
      </c>
      <c r="AJ24">
        <v>3.29</v>
      </c>
      <c r="AL24" t="s">
        <v>549</v>
      </c>
      <c r="AM24">
        <v>3.82</v>
      </c>
      <c r="AO24" t="s">
        <v>535</v>
      </c>
      <c r="AP24">
        <v>2.39</v>
      </c>
      <c r="AR24" t="s">
        <v>542</v>
      </c>
      <c r="AS24">
        <v>2.98</v>
      </c>
      <c r="BB24" s="17"/>
      <c r="BC24" s="384"/>
      <c r="BD24" s="17"/>
      <c r="BE24" s="17"/>
      <c r="BF24" s="17"/>
      <c r="BG24" s="17"/>
      <c r="BH24" s="384"/>
    </row>
    <row r="25" spans="2:60">
      <c r="B25" s="17" t="s">
        <v>21</v>
      </c>
      <c r="C25" s="28">
        <v>1.62</v>
      </c>
      <c r="D25" s="28"/>
      <c r="E25" s="18" t="s">
        <v>293</v>
      </c>
      <c r="F25">
        <v>1.45</v>
      </c>
      <c r="G25" s="28"/>
      <c r="H25" s="18" t="s">
        <v>311</v>
      </c>
      <c r="I25" s="23">
        <v>1.66</v>
      </c>
      <c r="K25" t="s">
        <v>381</v>
      </c>
      <c r="L25">
        <v>1.61</v>
      </c>
      <c r="N25" t="s">
        <v>378</v>
      </c>
      <c r="O25">
        <v>1.33</v>
      </c>
      <c r="Q25" t="s">
        <v>364</v>
      </c>
      <c r="R25">
        <v>1.38</v>
      </c>
      <c r="T25" t="s">
        <v>329</v>
      </c>
      <c r="U25">
        <v>1.24</v>
      </c>
      <c r="W25" t="s">
        <v>321</v>
      </c>
      <c r="X25">
        <v>1.23</v>
      </c>
      <c r="Z25" t="s">
        <v>326</v>
      </c>
      <c r="AA25">
        <v>1.27</v>
      </c>
      <c r="AC25" s="51" t="s">
        <v>290</v>
      </c>
      <c r="AD25" s="51">
        <v>1.22</v>
      </c>
      <c r="AF25" t="s">
        <v>318</v>
      </c>
      <c r="AG25" s="28">
        <v>1.17</v>
      </c>
      <c r="AI25" t="s">
        <v>294</v>
      </c>
      <c r="AJ25">
        <v>1.25</v>
      </c>
      <c r="AL25" t="s">
        <v>534</v>
      </c>
      <c r="AM25">
        <v>1.07</v>
      </c>
      <c r="AO25" t="s">
        <v>519</v>
      </c>
      <c r="AP25">
        <v>1.05</v>
      </c>
      <c r="AR25" t="s">
        <v>523</v>
      </c>
      <c r="AS25">
        <v>1.01</v>
      </c>
      <c r="BB25" s="17"/>
      <c r="BC25" s="384"/>
      <c r="BD25" s="17"/>
      <c r="BE25" s="17"/>
      <c r="BF25" s="17"/>
      <c r="BG25" s="17"/>
      <c r="BH25" s="384"/>
    </row>
    <row r="26" spans="2:60">
      <c r="B26" s="32" t="s">
        <v>34</v>
      </c>
      <c r="C26" s="47">
        <v>2.04</v>
      </c>
      <c r="D26" s="28"/>
      <c r="E26" s="18" t="s">
        <v>306</v>
      </c>
      <c r="F26">
        <v>2.0499999999999998</v>
      </c>
      <c r="G26" s="28"/>
      <c r="H26" s="18" t="s">
        <v>317</v>
      </c>
      <c r="I26" s="23">
        <v>2.2200000000000002</v>
      </c>
      <c r="K26" t="s">
        <v>354</v>
      </c>
      <c r="L26">
        <v>2.12</v>
      </c>
      <c r="N26" t="s">
        <v>362</v>
      </c>
      <c r="O26">
        <v>1.88</v>
      </c>
      <c r="Q26" t="s">
        <v>391</v>
      </c>
      <c r="R26">
        <v>2.04</v>
      </c>
      <c r="T26" t="s">
        <v>310</v>
      </c>
      <c r="U26">
        <v>2</v>
      </c>
      <c r="W26" t="s">
        <v>307</v>
      </c>
      <c r="X26">
        <v>1.76</v>
      </c>
      <c r="Z26" s="53" t="s">
        <v>314</v>
      </c>
      <c r="AA26" s="53">
        <v>1.86</v>
      </c>
      <c r="AC26" t="s">
        <v>475</v>
      </c>
      <c r="AD26">
        <v>1.84</v>
      </c>
      <c r="AF26" t="s">
        <v>306</v>
      </c>
      <c r="AG26">
        <v>1.66</v>
      </c>
      <c r="AI26" s="53" t="s">
        <v>314</v>
      </c>
      <c r="AJ26" s="53">
        <v>1.74</v>
      </c>
      <c r="AL26" s="53" t="s">
        <v>547</v>
      </c>
      <c r="AM26" s="53">
        <v>1.48</v>
      </c>
      <c r="AO26" s="53" t="s">
        <v>554</v>
      </c>
      <c r="AP26" s="53">
        <v>1.51</v>
      </c>
      <c r="AR26" t="s">
        <v>537</v>
      </c>
      <c r="AS26">
        <v>1.47</v>
      </c>
      <c r="BB26" s="17"/>
      <c r="BC26" s="384"/>
      <c r="BD26" s="17"/>
      <c r="BE26" s="17"/>
      <c r="BF26" s="17"/>
      <c r="BG26" s="17"/>
      <c r="BH26" s="384"/>
    </row>
    <row r="27" spans="2:60">
      <c r="B27" s="17" t="s">
        <v>42</v>
      </c>
      <c r="C27" s="28">
        <v>1.91</v>
      </c>
      <c r="D27" s="28"/>
      <c r="E27" s="18" t="s">
        <v>307</v>
      </c>
      <c r="F27">
        <v>1.82</v>
      </c>
      <c r="G27" s="28"/>
      <c r="H27" s="18" t="s">
        <v>304</v>
      </c>
      <c r="I27" s="23">
        <v>1.88</v>
      </c>
      <c r="K27" t="s">
        <v>397</v>
      </c>
      <c r="L27">
        <v>1.88</v>
      </c>
      <c r="N27" t="s">
        <v>394</v>
      </c>
      <c r="O27">
        <v>1.69</v>
      </c>
      <c r="Q27" t="s">
        <v>386</v>
      </c>
      <c r="R27">
        <v>1.75</v>
      </c>
      <c r="T27" t="s">
        <v>305</v>
      </c>
      <c r="U27">
        <v>1.44</v>
      </c>
      <c r="W27" t="s">
        <v>293</v>
      </c>
      <c r="X27">
        <v>1.58</v>
      </c>
      <c r="Z27" t="s">
        <v>332</v>
      </c>
      <c r="AA27">
        <v>1.65</v>
      </c>
      <c r="AC27" t="s">
        <v>327</v>
      </c>
      <c r="AD27">
        <v>1.49</v>
      </c>
      <c r="AF27" t="s">
        <v>300</v>
      </c>
      <c r="AG27">
        <v>1.42</v>
      </c>
      <c r="AI27" t="s">
        <v>307</v>
      </c>
      <c r="AJ27">
        <v>1.53</v>
      </c>
      <c r="AL27" t="s">
        <v>560</v>
      </c>
      <c r="AM27">
        <v>1.29</v>
      </c>
      <c r="AO27" t="s">
        <v>521</v>
      </c>
      <c r="AP27">
        <v>1.28</v>
      </c>
      <c r="AR27" t="s">
        <v>526</v>
      </c>
      <c r="AS27">
        <v>1.2</v>
      </c>
      <c r="BB27" s="17"/>
      <c r="BC27" s="384"/>
      <c r="BD27" s="17"/>
      <c r="BE27" s="17"/>
      <c r="BF27" s="17"/>
      <c r="BG27" s="17"/>
      <c r="BH27" s="384"/>
    </row>
    <row r="28" spans="2:60">
      <c r="B28" s="17" t="s">
        <v>43</v>
      </c>
      <c r="C28" s="28">
        <v>1.87</v>
      </c>
      <c r="D28" s="28"/>
      <c r="E28" s="18" t="s">
        <v>311</v>
      </c>
      <c r="F28">
        <v>1.79</v>
      </c>
      <c r="G28" s="28"/>
      <c r="H28" s="18" t="s">
        <v>309</v>
      </c>
      <c r="I28" s="23">
        <v>1.88</v>
      </c>
      <c r="K28" t="s">
        <v>386</v>
      </c>
      <c r="L28">
        <v>1.85</v>
      </c>
      <c r="N28" t="s">
        <v>392</v>
      </c>
      <c r="O28">
        <v>1.63</v>
      </c>
      <c r="Q28" t="s">
        <v>369</v>
      </c>
      <c r="R28">
        <v>1.71</v>
      </c>
      <c r="T28" t="s">
        <v>289</v>
      </c>
      <c r="U28">
        <v>1.44</v>
      </c>
      <c r="W28" t="s">
        <v>320</v>
      </c>
      <c r="X28">
        <v>1.56</v>
      </c>
      <c r="Z28" t="s">
        <v>316</v>
      </c>
      <c r="AA28">
        <v>1.59</v>
      </c>
      <c r="AC28" t="s">
        <v>293</v>
      </c>
      <c r="AD28">
        <v>1.48</v>
      </c>
      <c r="AF28" t="s">
        <v>315</v>
      </c>
      <c r="AG28" s="28">
        <v>1.4</v>
      </c>
      <c r="AI28" t="s">
        <v>308</v>
      </c>
      <c r="AJ28" s="28">
        <v>1.51</v>
      </c>
      <c r="AL28" t="s">
        <v>558</v>
      </c>
      <c r="AM28" s="28">
        <v>1.29</v>
      </c>
      <c r="AO28" t="s">
        <v>546</v>
      </c>
      <c r="AP28" s="28">
        <v>1.27</v>
      </c>
      <c r="AR28" t="s">
        <v>551</v>
      </c>
      <c r="AS28">
        <v>1.18</v>
      </c>
      <c r="BB28" s="17"/>
      <c r="BC28" s="384"/>
      <c r="BD28" s="17"/>
      <c r="BE28" s="17"/>
      <c r="BF28" s="17"/>
      <c r="BG28" s="17"/>
      <c r="BH28" s="384"/>
    </row>
    <row r="29" spans="2:60">
      <c r="B29" s="17" t="s">
        <v>51</v>
      </c>
      <c r="C29" s="28">
        <v>1.48</v>
      </c>
      <c r="D29" s="28"/>
      <c r="E29" s="18" t="s">
        <v>298</v>
      </c>
      <c r="F29">
        <v>1.06</v>
      </c>
      <c r="G29" s="28"/>
      <c r="H29" s="18" t="s">
        <v>298</v>
      </c>
      <c r="I29" s="23">
        <v>1.43</v>
      </c>
      <c r="K29" t="s">
        <v>393</v>
      </c>
      <c r="L29">
        <v>1.26</v>
      </c>
      <c r="N29" t="s">
        <v>379</v>
      </c>
      <c r="O29">
        <v>1.22</v>
      </c>
      <c r="Q29" t="s">
        <v>379</v>
      </c>
      <c r="R29">
        <v>1.19</v>
      </c>
      <c r="T29" t="s">
        <v>288</v>
      </c>
      <c r="U29">
        <v>1.07</v>
      </c>
      <c r="W29" t="s">
        <v>333</v>
      </c>
      <c r="X29">
        <v>1.1100000000000001</v>
      </c>
      <c r="Z29" t="s">
        <v>329</v>
      </c>
      <c r="AA29">
        <v>1.1100000000000001</v>
      </c>
      <c r="AC29" t="s">
        <v>298</v>
      </c>
      <c r="AD29">
        <v>0.93</v>
      </c>
      <c r="AF29" t="s">
        <v>289</v>
      </c>
      <c r="AG29">
        <v>0.96</v>
      </c>
      <c r="AI29" t="s">
        <v>321</v>
      </c>
      <c r="AJ29" s="28">
        <v>0.92</v>
      </c>
      <c r="AL29" t="s">
        <v>516</v>
      </c>
      <c r="AM29" s="28">
        <v>0.88</v>
      </c>
      <c r="AO29" t="s">
        <v>523</v>
      </c>
      <c r="AP29" s="28">
        <v>0.91</v>
      </c>
      <c r="AR29" t="s">
        <v>543</v>
      </c>
      <c r="AS29">
        <v>0.87</v>
      </c>
      <c r="BB29" s="17"/>
      <c r="BC29" s="384"/>
      <c r="BD29" s="17"/>
      <c r="BE29" s="17"/>
      <c r="BF29" s="17"/>
      <c r="BG29" s="17"/>
      <c r="BH29" s="384"/>
    </row>
    <row r="30" spans="2:60">
      <c r="B30" s="17" t="s">
        <v>25</v>
      </c>
      <c r="C30" s="28">
        <v>2.44</v>
      </c>
      <c r="D30" s="28"/>
      <c r="E30" s="18" t="s">
        <v>316</v>
      </c>
      <c r="F30">
        <v>2.2000000000000002</v>
      </c>
      <c r="G30" s="28"/>
      <c r="H30" s="18" t="s">
        <v>322</v>
      </c>
      <c r="I30" s="23">
        <v>2.44</v>
      </c>
      <c r="K30" t="s">
        <v>394</v>
      </c>
      <c r="L30">
        <v>2.14</v>
      </c>
      <c r="N30" t="s">
        <v>391</v>
      </c>
      <c r="O30">
        <v>2.15</v>
      </c>
      <c r="Q30" t="s">
        <v>358</v>
      </c>
      <c r="R30">
        <v>2.09</v>
      </c>
      <c r="T30" t="s">
        <v>322</v>
      </c>
      <c r="U30">
        <v>2.12</v>
      </c>
      <c r="W30" t="s">
        <v>325</v>
      </c>
      <c r="X30">
        <v>1.81</v>
      </c>
      <c r="Z30" t="s">
        <v>304</v>
      </c>
      <c r="AA30">
        <v>1.95</v>
      </c>
      <c r="AC30" t="s">
        <v>304</v>
      </c>
      <c r="AD30">
        <v>1.91</v>
      </c>
      <c r="AF30" t="s">
        <v>307</v>
      </c>
      <c r="AG30">
        <v>1.94</v>
      </c>
      <c r="AI30" t="s">
        <v>331</v>
      </c>
      <c r="AJ30" s="28">
        <v>1.92</v>
      </c>
      <c r="AL30" t="s">
        <v>541</v>
      </c>
      <c r="AM30" s="28">
        <v>1.69</v>
      </c>
      <c r="AO30" t="s">
        <v>526</v>
      </c>
      <c r="AP30" s="28">
        <v>1.75</v>
      </c>
      <c r="AR30" t="s">
        <v>550</v>
      </c>
      <c r="AS30">
        <v>1.6099999999999999</v>
      </c>
      <c r="BB30" s="17"/>
      <c r="BC30" s="384"/>
      <c r="BD30" s="17"/>
      <c r="BE30" s="17"/>
      <c r="BF30" s="17"/>
      <c r="BG30" s="17"/>
      <c r="BH30" s="384"/>
    </row>
    <row r="31" spans="2:60">
      <c r="B31" s="17" t="s">
        <v>50</v>
      </c>
      <c r="C31" s="28">
        <v>2.77</v>
      </c>
      <c r="D31" s="28"/>
      <c r="E31" s="18" t="s">
        <v>323</v>
      </c>
      <c r="F31">
        <v>2.4500000000000002</v>
      </c>
      <c r="G31" s="28"/>
      <c r="H31" s="18" t="s">
        <v>312</v>
      </c>
      <c r="I31" s="23">
        <v>2.72</v>
      </c>
      <c r="K31" t="s">
        <v>360</v>
      </c>
      <c r="L31">
        <v>2.48</v>
      </c>
      <c r="N31" t="s">
        <v>354</v>
      </c>
      <c r="O31">
        <v>2.56</v>
      </c>
      <c r="Q31" t="s">
        <v>383</v>
      </c>
      <c r="R31">
        <v>2.3199999999999998</v>
      </c>
      <c r="T31" t="s">
        <v>312</v>
      </c>
      <c r="U31">
        <v>2.4</v>
      </c>
      <c r="W31" t="s">
        <v>303</v>
      </c>
      <c r="X31">
        <v>2.1</v>
      </c>
      <c r="Z31" t="s">
        <v>303</v>
      </c>
      <c r="AA31">
        <v>2.35</v>
      </c>
      <c r="AC31" t="s">
        <v>316</v>
      </c>
      <c r="AD31">
        <v>2.2200000000000002</v>
      </c>
      <c r="AF31" t="s">
        <v>317</v>
      </c>
      <c r="AG31">
        <v>2.13</v>
      </c>
      <c r="AI31" t="s">
        <v>303</v>
      </c>
      <c r="AJ31">
        <v>2.2400000000000002</v>
      </c>
      <c r="AL31" t="s">
        <v>533</v>
      </c>
      <c r="AM31">
        <v>2.11</v>
      </c>
      <c r="AO31" t="s">
        <v>528</v>
      </c>
      <c r="AP31">
        <v>2.0699999999999998</v>
      </c>
      <c r="AR31" t="s">
        <v>558</v>
      </c>
      <c r="AS31">
        <v>1.83</v>
      </c>
      <c r="BB31" s="17"/>
      <c r="BC31" s="384"/>
      <c r="BD31" s="17"/>
      <c r="BE31" s="17"/>
      <c r="BF31" s="17"/>
      <c r="BG31" s="17"/>
      <c r="BH31" s="384"/>
    </row>
    <row r="32" spans="2:60">
      <c r="B32" s="17" t="s">
        <v>45</v>
      </c>
      <c r="C32" s="28">
        <v>1.95</v>
      </c>
      <c r="D32" s="28"/>
      <c r="E32" s="18" t="s">
        <v>332</v>
      </c>
      <c r="F32">
        <v>1.88</v>
      </c>
      <c r="G32" s="28"/>
      <c r="H32" s="18" t="s">
        <v>319</v>
      </c>
      <c r="I32" s="23">
        <v>2.04</v>
      </c>
      <c r="K32" t="s">
        <v>361</v>
      </c>
      <c r="L32">
        <v>1.89</v>
      </c>
      <c r="N32" t="s">
        <v>360</v>
      </c>
      <c r="O32">
        <v>1.74</v>
      </c>
      <c r="Q32" t="s">
        <v>376</v>
      </c>
      <c r="R32">
        <v>1.83</v>
      </c>
      <c r="T32" t="s">
        <v>323</v>
      </c>
      <c r="U32">
        <v>1.52</v>
      </c>
      <c r="W32" t="s">
        <v>297</v>
      </c>
      <c r="X32">
        <v>1.58</v>
      </c>
      <c r="Z32" t="s">
        <v>306</v>
      </c>
      <c r="AA32">
        <v>1.79</v>
      </c>
      <c r="AC32" t="s">
        <v>322</v>
      </c>
      <c r="AD32">
        <v>1.57</v>
      </c>
      <c r="AF32" t="s">
        <v>296</v>
      </c>
      <c r="AG32">
        <v>1.51</v>
      </c>
      <c r="AI32" t="s">
        <v>306</v>
      </c>
      <c r="AJ32">
        <v>1.56</v>
      </c>
      <c r="AL32" t="s">
        <v>537</v>
      </c>
      <c r="AM32">
        <v>1.33</v>
      </c>
      <c r="AO32" t="s">
        <v>552</v>
      </c>
      <c r="AP32">
        <v>1.3</v>
      </c>
      <c r="AR32" t="s">
        <v>528</v>
      </c>
      <c r="AS32">
        <v>1.27</v>
      </c>
      <c r="BB32" s="17"/>
      <c r="BC32" s="384"/>
      <c r="BD32" s="17"/>
      <c r="BE32" s="17"/>
      <c r="BF32" s="17"/>
      <c r="BG32" s="17"/>
      <c r="BH32" s="384"/>
    </row>
    <row r="33" spans="2:60">
      <c r="B33" s="17" t="s">
        <v>38</v>
      </c>
      <c r="C33" s="28">
        <v>1.32</v>
      </c>
      <c r="D33" s="28"/>
      <c r="E33" s="18" t="s">
        <v>313</v>
      </c>
      <c r="F33">
        <v>0.86</v>
      </c>
      <c r="G33" s="28"/>
      <c r="H33" s="18" t="s">
        <v>321</v>
      </c>
      <c r="I33" s="23">
        <v>1.1000000000000001</v>
      </c>
      <c r="K33" t="s">
        <v>363</v>
      </c>
      <c r="L33">
        <v>1.03</v>
      </c>
      <c r="N33" t="s">
        <v>368</v>
      </c>
      <c r="O33">
        <v>1.17</v>
      </c>
      <c r="Q33" t="s">
        <v>365</v>
      </c>
      <c r="R33">
        <v>1.04</v>
      </c>
      <c r="T33" t="s">
        <v>326</v>
      </c>
      <c r="U33">
        <v>0.93</v>
      </c>
      <c r="W33" s="51" t="s">
        <v>290</v>
      </c>
      <c r="X33" s="51">
        <v>1</v>
      </c>
      <c r="Z33" t="s">
        <v>294</v>
      </c>
      <c r="AA33">
        <v>0.97</v>
      </c>
      <c r="AC33" t="s">
        <v>320</v>
      </c>
      <c r="AD33">
        <v>0.64</v>
      </c>
      <c r="AF33" t="s">
        <v>292</v>
      </c>
      <c r="AG33">
        <v>0.87</v>
      </c>
      <c r="AI33" t="s">
        <v>326</v>
      </c>
      <c r="AJ33" s="28">
        <v>0.76</v>
      </c>
      <c r="AL33" t="s">
        <v>546</v>
      </c>
      <c r="AM33" s="28">
        <v>0.7</v>
      </c>
      <c r="AO33" t="s">
        <v>517</v>
      </c>
      <c r="AP33" s="28">
        <v>0.69</v>
      </c>
      <c r="AR33" t="s">
        <v>539</v>
      </c>
      <c r="AS33">
        <v>0.75</v>
      </c>
      <c r="BB33" s="17"/>
      <c r="BC33" s="384"/>
      <c r="BD33" s="17"/>
      <c r="BE33" s="17"/>
      <c r="BF33" s="17"/>
      <c r="BG33" s="17"/>
      <c r="BH33" s="384"/>
    </row>
    <row r="34" spans="2:60">
      <c r="B34" s="17" t="s">
        <v>44</v>
      </c>
      <c r="C34" s="28">
        <v>2.71</v>
      </c>
      <c r="D34" s="28"/>
      <c r="E34" s="18" t="s">
        <v>327</v>
      </c>
      <c r="F34">
        <v>2.33</v>
      </c>
      <c r="G34" s="28"/>
      <c r="H34" s="18" t="s">
        <v>316</v>
      </c>
      <c r="I34" s="23">
        <v>2.62</v>
      </c>
      <c r="K34" t="s">
        <v>356</v>
      </c>
      <c r="L34">
        <v>2.35</v>
      </c>
      <c r="N34" t="s">
        <v>359</v>
      </c>
      <c r="O34">
        <v>2.4900000000000002</v>
      </c>
      <c r="Q34" t="s">
        <v>390</v>
      </c>
      <c r="R34">
        <v>2.17</v>
      </c>
      <c r="T34" t="s">
        <v>308</v>
      </c>
      <c r="U34">
        <v>2.37</v>
      </c>
      <c r="W34" t="s">
        <v>301</v>
      </c>
      <c r="X34">
        <v>2.0299999999999998</v>
      </c>
      <c r="Z34" t="s">
        <v>302</v>
      </c>
      <c r="AA34">
        <v>2</v>
      </c>
      <c r="AC34" t="s">
        <v>301</v>
      </c>
      <c r="AD34">
        <v>2.11</v>
      </c>
      <c r="AF34" t="s">
        <v>316</v>
      </c>
      <c r="AG34">
        <v>2.08</v>
      </c>
      <c r="AI34" t="s">
        <v>302</v>
      </c>
      <c r="AJ34">
        <v>2.19</v>
      </c>
      <c r="AL34" t="s">
        <v>551</v>
      </c>
      <c r="AM34">
        <v>1.76</v>
      </c>
      <c r="AO34" t="s">
        <v>555</v>
      </c>
      <c r="AP34">
        <v>1.99</v>
      </c>
      <c r="AR34" t="s">
        <v>552</v>
      </c>
      <c r="AS34">
        <v>1.81</v>
      </c>
      <c r="BB34" s="17"/>
      <c r="BC34" s="384"/>
      <c r="BD34" s="17"/>
      <c r="BE34" s="17"/>
      <c r="BF34" s="17"/>
      <c r="BG34" s="17"/>
      <c r="BH34" s="384"/>
    </row>
    <row r="35" spans="2:60">
      <c r="B35" s="17" t="s">
        <v>37</v>
      </c>
      <c r="C35" s="28">
        <v>2.89</v>
      </c>
      <c r="D35" s="28"/>
      <c r="E35" s="18" t="s">
        <v>305</v>
      </c>
      <c r="F35">
        <v>2.61</v>
      </c>
      <c r="G35" s="28"/>
      <c r="H35" s="18" t="s">
        <v>301</v>
      </c>
      <c r="I35" s="23">
        <v>3.06</v>
      </c>
      <c r="K35" t="s">
        <v>385</v>
      </c>
      <c r="L35">
        <v>2.61</v>
      </c>
      <c r="N35" t="s">
        <v>358</v>
      </c>
      <c r="O35">
        <v>2.66</v>
      </c>
      <c r="Q35" t="s">
        <v>368</v>
      </c>
      <c r="R35">
        <v>2.62</v>
      </c>
      <c r="T35" t="s">
        <v>319</v>
      </c>
      <c r="U35">
        <v>2.54</v>
      </c>
      <c r="W35" s="53" t="s">
        <v>314</v>
      </c>
      <c r="X35" s="53">
        <v>2.3199999999999998</v>
      </c>
      <c r="Z35" t="s">
        <v>327</v>
      </c>
      <c r="AA35">
        <v>2.48</v>
      </c>
      <c r="AC35" s="53" t="s">
        <v>314</v>
      </c>
      <c r="AD35" s="53">
        <v>2.35</v>
      </c>
      <c r="AF35" t="s">
        <v>323</v>
      </c>
      <c r="AG35">
        <v>2.25</v>
      </c>
      <c r="AI35" t="s">
        <v>317</v>
      </c>
      <c r="AJ35">
        <v>2.5299999999999998</v>
      </c>
      <c r="AL35" t="s">
        <v>530</v>
      </c>
      <c r="AM35">
        <v>2.1800000000000002</v>
      </c>
      <c r="AO35" t="s">
        <v>549</v>
      </c>
      <c r="AP35">
        <v>2.11</v>
      </c>
      <c r="AR35" t="s">
        <v>544</v>
      </c>
      <c r="AS35">
        <v>1.97</v>
      </c>
      <c r="BB35" s="17"/>
      <c r="BC35" s="384"/>
      <c r="BD35" s="17"/>
      <c r="BE35" s="17"/>
      <c r="BF35" s="17"/>
      <c r="BG35" s="17"/>
      <c r="BH35" s="384"/>
    </row>
    <row r="36" spans="2:60">
      <c r="B36" s="17" t="s">
        <v>30</v>
      </c>
      <c r="C36" s="28">
        <v>1.94</v>
      </c>
      <c r="D36" s="28"/>
      <c r="E36" s="18" t="s">
        <v>329</v>
      </c>
      <c r="F36">
        <v>1.86</v>
      </c>
      <c r="G36" s="28"/>
      <c r="H36" s="18" t="s">
        <v>310</v>
      </c>
      <c r="I36" s="23">
        <v>1.96</v>
      </c>
      <c r="K36" t="s">
        <v>368</v>
      </c>
      <c r="L36">
        <v>1.88</v>
      </c>
      <c r="N36" t="s">
        <v>396</v>
      </c>
      <c r="O36">
        <v>1.72</v>
      </c>
      <c r="Q36" t="s">
        <v>396</v>
      </c>
      <c r="R36">
        <v>1.81</v>
      </c>
      <c r="T36" t="s">
        <v>316</v>
      </c>
      <c r="U36">
        <v>1.5</v>
      </c>
      <c r="W36" t="s">
        <v>327</v>
      </c>
      <c r="X36">
        <v>1.58</v>
      </c>
      <c r="Z36" t="s">
        <v>297</v>
      </c>
      <c r="AA36">
        <v>1.78</v>
      </c>
      <c r="AC36" t="s">
        <v>311</v>
      </c>
      <c r="AD36">
        <v>1.54</v>
      </c>
      <c r="AF36" t="s">
        <v>293</v>
      </c>
      <c r="AG36">
        <v>1.44</v>
      </c>
      <c r="AI36" t="s">
        <v>297</v>
      </c>
      <c r="AJ36">
        <v>1.55</v>
      </c>
      <c r="AL36" t="s">
        <v>550</v>
      </c>
      <c r="AM36">
        <v>1.32</v>
      </c>
      <c r="AO36" t="s">
        <v>551</v>
      </c>
      <c r="AP36">
        <v>1.3</v>
      </c>
      <c r="AR36" t="s">
        <v>519</v>
      </c>
      <c r="AS36">
        <v>1.26</v>
      </c>
      <c r="BB36" s="17"/>
      <c r="BC36" s="384"/>
      <c r="BD36" s="17"/>
      <c r="BE36" s="17"/>
      <c r="BF36" s="17"/>
      <c r="BG36" s="17"/>
      <c r="BH36" s="384"/>
    </row>
    <row r="37" spans="2:60">
      <c r="B37" s="17" t="s">
        <v>31</v>
      </c>
      <c r="C37" s="28">
        <v>1.69</v>
      </c>
      <c r="D37" s="28"/>
      <c r="E37" s="18" t="s">
        <v>296</v>
      </c>
      <c r="F37">
        <v>1.56</v>
      </c>
      <c r="G37" s="28"/>
      <c r="H37" s="18" t="s">
        <v>300</v>
      </c>
      <c r="I37" s="23">
        <v>1.7</v>
      </c>
      <c r="K37" t="s">
        <v>378</v>
      </c>
      <c r="L37">
        <v>1.68</v>
      </c>
      <c r="N37" t="s">
        <v>380</v>
      </c>
      <c r="O37">
        <v>1.42</v>
      </c>
      <c r="Q37" t="s">
        <v>392</v>
      </c>
      <c r="R37">
        <v>1.43</v>
      </c>
      <c r="T37" t="s">
        <v>320</v>
      </c>
      <c r="U37">
        <v>1.34</v>
      </c>
      <c r="W37" t="s">
        <v>299</v>
      </c>
      <c r="X37">
        <v>1.3</v>
      </c>
      <c r="Z37" t="s">
        <v>315</v>
      </c>
      <c r="AA37">
        <v>1.39</v>
      </c>
      <c r="AC37" t="s">
        <v>294</v>
      </c>
      <c r="AD37">
        <v>1.26</v>
      </c>
      <c r="AF37" t="s">
        <v>321</v>
      </c>
      <c r="AG37" s="28">
        <v>1.2</v>
      </c>
      <c r="AI37" t="s">
        <v>327</v>
      </c>
      <c r="AJ37">
        <v>1.29</v>
      </c>
      <c r="AL37" t="s">
        <v>555</v>
      </c>
      <c r="AM37">
        <v>1.1400000000000001</v>
      </c>
      <c r="AO37" t="s">
        <v>542</v>
      </c>
      <c r="AP37">
        <v>1.1599999999999999</v>
      </c>
      <c r="AR37" t="s">
        <v>535</v>
      </c>
      <c r="AS37">
        <v>1.06</v>
      </c>
      <c r="BB37" s="17"/>
      <c r="BC37" s="384"/>
      <c r="BD37" s="17"/>
      <c r="BE37" s="17"/>
      <c r="BF37" s="17"/>
      <c r="BG37" s="17"/>
      <c r="BH37" s="384"/>
    </row>
    <row r="38" spans="2:60">
      <c r="B38" s="17" t="s">
        <v>54</v>
      </c>
      <c r="C38" s="28">
        <v>1.79</v>
      </c>
      <c r="D38" s="28"/>
      <c r="E38" s="18" t="s">
        <v>333</v>
      </c>
      <c r="F38">
        <v>1.7</v>
      </c>
      <c r="G38" s="28"/>
      <c r="H38" s="18" t="s">
        <v>305</v>
      </c>
      <c r="I38" s="23">
        <v>1.8</v>
      </c>
      <c r="K38" t="s">
        <v>399</v>
      </c>
      <c r="L38">
        <v>1.81</v>
      </c>
      <c r="N38" t="s">
        <v>367</v>
      </c>
      <c r="O38">
        <v>1.57</v>
      </c>
      <c r="Q38" s="41" t="s">
        <v>387</v>
      </c>
      <c r="R38" s="41">
        <v>1.55</v>
      </c>
      <c r="T38" t="s">
        <v>309</v>
      </c>
      <c r="U38">
        <v>1.41</v>
      </c>
      <c r="W38" t="s">
        <v>305</v>
      </c>
      <c r="X38">
        <v>1.44</v>
      </c>
      <c r="Z38" t="s">
        <v>299</v>
      </c>
      <c r="AA38">
        <v>1.54</v>
      </c>
      <c r="AC38" t="s">
        <v>313</v>
      </c>
      <c r="AD38">
        <v>1.46</v>
      </c>
      <c r="AF38" t="s">
        <v>333</v>
      </c>
      <c r="AG38">
        <v>1.36</v>
      </c>
      <c r="AI38" t="s">
        <v>295</v>
      </c>
      <c r="AJ38" s="28">
        <v>1.49</v>
      </c>
      <c r="AL38" t="s">
        <v>528</v>
      </c>
      <c r="AM38" s="28">
        <v>1.26</v>
      </c>
      <c r="AO38" t="s">
        <v>550</v>
      </c>
      <c r="AP38" s="28">
        <v>1.24</v>
      </c>
      <c r="AR38" t="s">
        <v>546</v>
      </c>
      <c r="AS38">
        <v>1.1299999999999999</v>
      </c>
      <c r="BB38" s="17"/>
      <c r="BC38" s="384"/>
      <c r="BD38" s="17"/>
      <c r="BE38" s="17"/>
      <c r="BF38" s="17"/>
      <c r="BG38" s="17"/>
      <c r="BH38" s="384"/>
    </row>
    <row r="39" spans="2:60">
      <c r="B39" s="17" t="s">
        <v>14</v>
      </c>
      <c r="C39" s="28">
        <v>1.96</v>
      </c>
      <c r="D39" s="28"/>
      <c r="E39" s="18" t="s">
        <v>304</v>
      </c>
      <c r="F39">
        <v>1.93</v>
      </c>
      <c r="G39" s="28"/>
      <c r="H39" s="18" t="s">
        <v>331</v>
      </c>
      <c r="I39" s="23">
        <v>2.08</v>
      </c>
      <c r="K39" t="s">
        <v>390</v>
      </c>
      <c r="L39">
        <v>2.02</v>
      </c>
      <c r="N39" t="s">
        <v>361</v>
      </c>
      <c r="O39">
        <v>1.79</v>
      </c>
      <c r="Q39" t="s">
        <v>19</v>
      </c>
      <c r="R39">
        <v>1.88</v>
      </c>
      <c r="T39" t="s">
        <v>330</v>
      </c>
      <c r="U39">
        <v>1.89</v>
      </c>
      <c r="W39" t="s">
        <v>295</v>
      </c>
      <c r="X39">
        <v>1.67</v>
      </c>
      <c r="Z39" t="s">
        <v>301</v>
      </c>
      <c r="AA39">
        <v>1.81</v>
      </c>
      <c r="AC39" t="s">
        <v>305</v>
      </c>
      <c r="AD39">
        <v>1.74</v>
      </c>
      <c r="AF39" t="s">
        <v>311</v>
      </c>
      <c r="AG39">
        <v>1.54</v>
      </c>
      <c r="AI39" t="s">
        <v>323</v>
      </c>
      <c r="AJ39">
        <v>1.66</v>
      </c>
      <c r="AL39" t="s">
        <v>519</v>
      </c>
      <c r="AM39">
        <v>1.3900000000000001</v>
      </c>
      <c r="AO39" t="s">
        <v>534</v>
      </c>
      <c r="AP39">
        <v>1.35</v>
      </c>
      <c r="AR39" t="s">
        <v>521</v>
      </c>
      <c r="AS39">
        <v>1.34</v>
      </c>
      <c r="BB39" s="17"/>
      <c r="BC39" s="384"/>
      <c r="BD39" s="17"/>
      <c r="BE39" s="17"/>
      <c r="BF39" s="17"/>
      <c r="BG39" s="17"/>
      <c r="BH39" s="384"/>
    </row>
    <row r="40" spans="2:60">
      <c r="B40" s="17" t="s">
        <v>20</v>
      </c>
      <c r="C40" s="28">
        <v>1.36</v>
      </c>
      <c r="D40" s="28"/>
      <c r="E40" s="18" t="s">
        <v>321</v>
      </c>
      <c r="F40">
        <v>0.96</v>
      </c>
      <c r="G40" s="28"/>
      <c r="H40" s="18" t="s">
        <v>333</v>
      </c>
      <c r="I40" s="23">
        <v>1.22</v>
      </c>
      <c r="K40" t="s">
        <v>374</v>
      </c>
      <c r="L40">
        <v>1.1100000000000001</v>
      </c>
      <c r="N40" t="s">
        <v>373</v>
      </c>
      <c r="O40">
        <v>1.19</v>
      </c>
      <c r="Q40" t="s">
        <v>393</v>
      </c>
      <c r="R40">
        <v>1.1599999999999999</v>
      </c>
      <c r="T40" t="s">
        <v>294</v>
      </c>
      <c r="U40">
        <v>1.02</v>
      </c>
      <c r="W40" t="s">
        <v>326</v>
      </c>
      <c r="X40">
        <v>1.07</v>
      </c>
      <c r="Z40" t="s">
        <v>298</v>
      </c>
      <c r="AA40">
        <v>1.01</v>
      </c>
      <c r="AC40" t="s">
        <v>328</v>
      </c>
      <c r="AD40">
        <v>0.82</v>
      </c>
      <c r="AF40" t="s">
        <v>299</v>
      </c>
      <c r="AG40" s="28">
        <v>0.9</v>
      </c>
      <c r="AI40" t="s">
        <v>289</v>
      </c>
      <c r="AJ40">
        <v>0.84</v>
      </c>
      <c r="AL40" t="s">
        <v>515</v>
      </c>
      <c r="AM40">
        <v>0.74</v>
      </c>
      <c r="AO40" t="s">
        <v>518</v>
      </c>
      <c r="AP40">
        <v>0.76</v>
      </c>
      <c r="AR40" t="s">
        <v>561</v>
      </c>
      <c r="AS40">
        <v>0.76</v>
      </c>
      <c r="BB40" s="17"/>
      <c r="BC40" s="384"/>
      <c r="BD40" s="17"/>
      <c r="BE40" s="17"/>
      <c r="BF40" s="17"/>
      <c r="BG40" s="17"/>
      <c r="BH40" s="384"/>
    </row>
    <row r="41" spans="2:60">
      <c r="B41" s="17" t="s">
        <v>52</v>
      </c>
      <c r="C41" s="28">
        <v>1.93</v>
      </c>
      <c r="D41" s="28"/>
      <c r="E41" s="18" t="s">
        <v>325</v>
      </c>
      <c r="F41">
        <v>1.85</v>
      </c>
      <c r="G41" s="28"/>
      <c r="H41" s="18" t="s">
        <v>320</v>
      </c>
      <c r="I41" s="23">
        <v>1.95</v>
      </c>
      <c r="K41" t="s">
        <v>376</v>
      </c>
      <c r="L41">
        <v>1.88</v>
      </c>
      <c r="N41" t="s">
        <v>382</v>
      </c>
      <c r="O41">
        <v>1.71</v>
      </c>
      <c r="Q41" t="s">
        <v>362</v>
      </c>
      <c r="R41">
        <v>1.79</v>
      </c>
      <c r="T41" t="s">
        <v>293</v>
      </c>
      <c r="U41">
        <v>1.44</v>
      </c>
      <c r="W41" t="s">
        <v>316</v>
      </c>
      <c r="X41">
        <v>1.58</v>
      </c>
      <c r="Z41" t="s">
        <v>312</v>
      </c>
      <c r="AA41">
        <v>1.65</v>
      </c>
      <c r="AC41" t="s">
        <v>329</v>
      </c>
      <c r="AD41">
        <v>1.54</v>
      </c>
      <c r="AF41" t="s">
        <v>305</v>
      </c>
      <c r="AG41">
        <v>1.43</v>
      </c>
      <c r="AI41" t="s">
        <v>309</v>
      </c>
      <c r="AJ41">
        <v>1.54</v>
      </c>
      <c r="AL41" t="s">
        <v>554</v>
      </c>
      <c r="AM41">
        <v>1.3</v>
      </c>
      <c r="AO41" t="s">
        <v>529</v>
      </c>
      <c r="AP41">
        <v>1.29</v>
      </c>
      <c r="AR41" t="s">
        <v>554</v>
      </c>
      <c r="AS41">
        <v>1.22</v>
      </c>
      <c r="BB41" s="17"/>
      <c r="BC41" s="384"/>
      <c r="BD41" s="17"/>
      <c r="BE41" s="17"/>
      <c r="BF41" s="17"/>
      <c r="BG41" s="17"/>
      <c r="BH41" s="384"/>
    </row>
    <row r="42" spans="2:60">
      <c r="B42" s="17" t="s">
        <v>22</v>
      </c>
      <c r="C42" s="28">
        <v>2.44</v>
      </c>
      <c r="D42" s="28"/>
      <c r="E42" s="18" t="s">
        <v>297</v>
      </c>
      <c r="F42">
        <v>2.21</v>
      </c>
      <c r="G42" s="28"/>
      <c r="H42" s="18" t="s">
        <v>297</v>
      </c>
      <c r="I42" s="23">
        <v>2.48</v>
      </c>
      <c r="K42" t="s">
        <v>373</v>
      </c>
      <c r="L42">
        <v>2.23</v>
      </c>
      <c r="N42" s="41" t="s">
        <v>387</v>
      </c>
      <c r="O42" s="41">
        <v>2.15</v>
      </c>
      <c r="Q42" t="s">
        <v>382</v>
      </c>
      <c r="R42">
        <v>2.1</v>
      </c>
      <c r="T42" t="s">
        <v>318</v>
      </c>
      <c r="U42">
        <v>2.15</v>
      </c>
      <c r="W42" t="s">
        <v>334</v>
      </c>
      <c r="X42">
        <v>1.85</v>
      </c>
      <c r="Z42" t="s">
        <v>305</v>
      </c>
      <c r="AA42">
        <v>1.97</v>
      </c>
      <c r="AC42" t="s">
        <v>325</v>
      </c>
      <c r="AD42">
        <v>1.97</v>
      </c>
      <c r="AF42" t="s">
        <v>310</v>
      </c>
      <c r="AG42">
        <v>1.95</v>
      </c>
      <c r="AI42" t="s">
        <v>332</v>
      </c>
      <c r="AJ42">
        <v>2.02</v>
      </c>
      <c r="AL42" t="s">
        <v>548</v>
      </c>
      <c r="AM42">
        <v>1.69</v>
      </c>
      <c r="AO42" t="s">
        <v>530</v>
      </c>
      <c r="AP42">
        <v>1.8</v>
      </c>
      <c r="AR42" t="s">
        <v>532</v>
      </c>
      <c r="AS42">
        <v>1.69</v>
      </c>
      <c r="BB42" s="17"/>
      <c r="BC42" s="384"/>
      <c r="BD42" s="17"/>
      <c r="BE42" s="17"/>
      <c r="BF42" s="17"/>
      <c r="BG42" s="17"/>
      <c r="BH42" s="384"/>
    </row>
    <row r="43" spans="2:60">
      <c r="B43" s="17" t="s">
        <v>15</v>
      </c>
      <c r="C43" s="28">
        <v>1.17</v>
      </c>
      <c r="D43" s="28"/>
      <c r="E43" s="18" t="s">
        <v>320</v>
      </c>
      <c r="F43">
        <v>0.63</v>
      </c>
      <c r="G43" s="28"/>
      <c r="H43" s="18" t="s">
        <v>291</v>
      </c>
      <c r="I43" s="23">
        <v>1.05</v>
      </c>
      <c r="K43" t="s">
        <v>388</v>
      </c>
      <c r="L43">
        <v>0.61</v>
      </c>
      <c r="N43" t="s">
        <v>399</v>
      </c>
      <c r="O43">
        <v>0.36</v>
      </c>
      <c r="Q43" t="s">
        <v>381</v>
      </c>
      <c r="R43">
        <v>0.92</v>
      </c>
      <c r="T43" t="s">
        <v>333</v>
      </c>
      <c r="U43">
        <v>0.49</v>
      </c>
      <c r="W43" t="s">
        <v>288</v>
      </c>
      <c r="X43">
        <v>0.83</v>
      </c>
      <c r="Z43" t="s">
        <v>288</v>
      </c>
      <c r="AA43">
        <v>0.68</v>
      </c>
      <c r="AC43" t="s">
        <v>326</v>
      </c>
      <c r="AD43">
        <v>0.42</v>
      </c>
      <c r="AF43" t="s">
        <v>288</v>
      </c>
      <c r="AG43">
        <v>0.66</v>
      </c>
      <c r="AI43" t="s">
        <v>291</v>
      </c>
      <c r="AJ43">
        <v>0.69</v>
      </c>
      <c r="AL43" t="s">
        <v>539</v>
      </c>
      <c r="AM43">
        <v>0.55000000000000004</v>
      </c>
      <c r="AO43" t="s">
        <v>539</v>
      </c>
      <c r="AP43">
        <v>0.34</v>
      </c>
      <c r="AR43" t="s">
        <v>557</v>
      </c>
      <c r="AS43">
        <v>0.52</v>
      </c>
      <c r="BB43" s="17"/>
      <c r="BC43" s="384"/>
      <c r="BD43" s="17"/>
      <c r="BE43" s="17"/>
      <c r="BF43" s="17"/>
      <c r="BG43" s="17"/>
      <c r="BH43" s="384"/>
    </row>
    <row r="44" spans="2:60">
      <c r="B44" s="17" t="s">
        <v>27</v>
      </c>
      <c r="C44" s="28">
        <v>1.8</v>
      </c>
      <c r="D44" s="28"/>
      <c r="E44" s="18" t="s">
        <v>318</v>
      </c>
      <c r="F44">
        <v>1.71</v>
      </c>
      <c r="G44" s="28"/>
      <c r="H44" s="18" t="s">
        <v>293</v>
      </c>
      <c r="I44" s="23">
        <v>1.81</v>
      </c>
      <c r="K44" t="s">
        <v>395</v>
      </c>
      <c r="L44">
        <v>1.83</v>
      </c>
      <c r="N44" t="s">
        <v>19</v>
      </c>
      <c r="O44">
        <v>1.59</v>
      </c>
      <c r="Q44" t="s">
        <v>377</v>
      </c>
      <c r="R44">
        <v>1.6</v>
      </c>
      <c r="T44" t="s">
        <v>311</v>
      </c>
      <c r="U44">
        <v>1.44</v>
      </c>
      <c r="W44" t="s">
        <v>298</v>
      </c>
      <c r="X44">
        <v>1.46</v>
      </c>
      <c r="Z44" t="s">
        <v>323</v>
      </c>
      <c r="AA44">
        <v>1.54</v>
      </c>
      <c r="AC44" t="s">
        <v>330</v>
      </c>
      <c r="AD44">
        <v>1.47</v>
      </c>
      <c r="AF44" t="s">
        <v>303</v>
      </c>
      <c r="AG44">
        <v>1.39</v>
      </c>
      <c r="AI44" t="s">
        <v>315</v>
      </c>
      <c r="AJ44" s="28">
        <v>1.5</v>
      </c>
      <c r="AL44" t="s">
        <v>521</v>
      </c>
      <c r="AM44" s="28">
        <v>1.26</v>
      </c>
      <c r="AO44" t="s">
        <v>541</v>
      </c>
      <c r="AP44" s="28">
        <v>1.24</v>
      </c>
      <c r="AR44" t="s">
        <v>538</v>
      </c>
      <c r="AS44">
        <v>1.17</v>
      </c>
      <c r="BB44" s="17"/>
      <c r="BC44" s="384"/>
      <c r="BD44" s="17"/>
      <c r="BE44" s="17"/>
      <c r="BF44" s="17"/>
      <c r="BG44" s="17"/>
      <c r="BH44" s="384"/>
    </row>
    <row r="45" spans="2:60">
      <c r="B45" s="17" t="s">
        <v>35</v>
      </c>
      <c r="C45" s="28">
        <v>2.2999999999999998</v>
      </c>
      <c r="D45" s="28"/>
      <c r="E45" s="18" t="s">
        <v>300</v>
      </c>
      <c r="F45">
        <v>2.13</v>
      </c>
      <c r="G45" s="28"/>
      <c r="H45" s="18" t="s">
        <v>307</v>
      </c>
      <c r="I45" s="23">
        <v>2.37</v>
      </c>
      <c r="K45" t="s">
        <v>369</v>
      </c>
      <c r="L45">
        <v>2.13</v>
      </c>
      <c r="N45" t="s">
        <v>371</v>
      </c>
      <c r="O45">
        <v>2.06</v>
      </c>
      <c r="Q45" t="s">
        <v>371</v>
      </c>
      <c r="R45">
        <v>2.0699999999999998</v>
      </c>
      <c r="T45" t="s">
        <v>306</v>
      </c>
      <c r="U45">
        <v>2.1</v>
      </c>
      <c r="W45" t="s">
        <v>324</v>
      </c>
      <c r="X45">
        <v>1.8</v>
      </c>
      <c r="Z45" t="s">
        <v>318</v>
      </c>
      <c r="AA45">
        <v>1.91</v>
      </c>
      <c r="AC45" t="s">
        <v>307</v>
      </c>
      <c r="AD45">
        <v>1.86</v>
      </c>
      <c r="AF45" t="s">
        <v>297</v>
      </c>
      <c r="AG45">
        <v>1.77</v>
      </c>
      <c r="AI45" t="s">
        <v>322</v>
      </c>
      <c r="AJ45">
        <v>1.88</v>
      </c>
      <c r="AL45" t="s">
        <v>536</v>
      </c>
      <c r="AM45">
        <v>1.6</v>
      </c>
      <c r="AO45" t="s">
        <v>545</v>
      </c>
      <c r="AP45">
        <v>1.55</v>
      </c>
      <c r="AR45" t="s">
        <v>545</v>
      </c>
      <c r="AS45">
        <v>1.56</v>
      </c>
      <c r="BB45" s="17"/>
      <c r="BC45" s="384"/>
      <c r="BD45" s="17"/>
      <c r="BE45" s="17"/>
      <c r="BF45" s="17"/>
      <c r="BG45" s="17"/>
      <c r="BH45" s="384"/>
    </row>
    <row r="46" spans="2:60">
      <c r="B46" s="17" t="s">
        <v>57</v>
      </c>
      <c r="C46" s="28">
        <v>1.33</v>
      </c>
      <c r="D46" s="28"/>
      <c r="E46" s="18" t="s">
        <v>328</v>
      </c>
      <c r="F46">
        <v>0.91</v>
      </c>
      <c r="G46" s="28"/>
      <c r="H46" s="18" t="s">
        <v>288</v>
      </c>
      <c r="I46" s="23">
        <v>1.1599999999999999</v>
      </c>
      <c r="K46" s="41" t="s">
        <v>387</v>
      </c>
      <c r="L46" s="41">
        <v>1.07</v>
      </c>
      <c r="N46" t="s">
        <v>366</v>
      </c>
      <c r="O46">
        <v>1.18</v>
      </c>
      <c r="Q46" t="s">
        <v>366</v>
      </c>
      <c r="R46">
        <v>1.1100000000000001</v>
      </c>
      <c r="T46" t="s">
        <v>291</v>
      </c>
      <c r="U46">
        <v>0.97</v>
      </c>
      <c r="W46" t="s">
        <v>309</v>
      </c>
      <c r="X46">
        <v>1.04</v>
      </c>
      <c r="Z46" t="s">
        <v>292</v>
      </c>
      <c r="AA46">
        <v>1.01</v>
      </c>
      <c r="AC46" t="s">
        <v>291</v>
      </c>
      <c r="AD46">
        <v>0.78</v>
      </c>
      <c r="AF46" s="51" t="s">
        <v>290</v>
      </c>
      <c r="AG46" s="63">
        <v>0.9</v>
      </c>
      <c r="AI46" t="s">
        <v>328</v>
      </c>
      <c r="AJ46">
        <v>0.82</v>
      </c>
      <c r="AL46" t="s">
        <v>540</v>
      </c>
      <c r="AM46">
        <v>0.7</v>
      </c>
      <c r="AO46" t="s">
        <v>561</v>
      </c>
      <c r="AP46">
        <v>0.75</v>
      </c>
      <c r="AR46" t="s">
        <v>517</v>
      </c>
      <c r="AS46">
        <v>0.75</v>
      </c>
      <c r="BB46" s="17"/>
      <c r="BC46" s="384"/>
      <c r="BD46" s="17"/>
      <c r="BE46" s="17"/>
      <c r="BF46" s="17"/>
      <c r="BG46" s="17"/>
      <c r="BH46" s="384"/>
    </row>
    <row r="47" spans="2:60">
      <c r="B47" s="17" t="s">
        <v>40</v>
      </c>
      <c r="C47" s="28">
        <v>1.73</v>
      </c>
      <c r="D47" s="28"/>
      <c r="E47" s="18" t="s">
        <v>299</v>
      </c>
      <c r="F47">
        <v>1.64</v>
      </c>
      <c r="G47" s="28"/>
      <c r="H47" s="18" t="s">
        <v>294</v>
      </c>
      <c r="I47" s="23">
        <v>1.74</v>
      </c>
      <c r="K47" t="s">
        <v>391</v>
      </c>
      <c r="L47">
        <v>1.75</v>
      </c>
      <c r="N47" t="s">
        <v>375</v>
      </c>
      <c r="O47">
        <v>1.55</v>
      </c>
      <c r="Q47" t="s">
        <v>384</v>
      </c>
      <c r="R47">
        <v>1.5</v>
      </c>
      <c r="T47" t="s">
        <v>292</v>
      </c>
      <c r="U47">
        <v>1.38</v>
      </c>
      <c r="W47" t="s">
        <v>310</v>
      </c>
      <c r="X47">
        <v>1.38</v>
      </c>
      <c r="Z47" t="s">
        <v>330</v>
      </c>
      <c r="AA47">
        <v>1.47</v>
      </c>
      <c r="AC47" t="s">
        <v>308</v>
      </c>
      <c r="AD47" s="28">
        <v>1.4</v>
      </c>
      <c r="AF47" t="s">
        <v>332</v>
      </c>
      <c r="AG47">
        <v>1.28</v>
      </c>
      <c r="AI47" t="s">
        <v>334</v>
      </c>
      <c r="AJ47">
        <v>1.37</v>
      </c>
      <c r="AL47" t="s">
        <v>559</v>
      </c>
      <c r="AM47">
        <v>1.21</v>
      </c>
      <c r="AO47" t="s">
        <v>547</v>
      </c>
      <c r="AP47">
        <v>1.21</v>
      </c>
      <c r="AR47" t="s">
        <v>556</v>
      </c>
      <c r="AS47">
        <v>1.07</v>
      </c>
      <c r="BB47" s="17"/>
      <c r="BC47" s="384"/>
      <c r="BD47" s="17"/>
      <c r="BE47" s="17"/>
      <c r="BF47" s="17"/>
      <c r="BG47" s="17"/>
      <c r="BH47" s="384"/>
    </row>
    <row r="48" spans="2:60">
      <c r="B48" s="17" t="s">
        <v>48</v>
      </c>
      <c r="C48" s="28">
        <v>1.48</v>
      </c>
      <c r="D48" s="28"/>
      <c r="E48" s="18" t="s">
        <v>291</v>
      </c>
      <c r="F48">
        <v>1.1299999999999999</v>
      </c>
      <c r="G48" s="28"/>
      <c r="H48" s="18" t="s">
        <v>329</v>
      </c>
      <c r="I48" s="23">
        <v>1.47</v>
      </c>
      <c r="K48" t="s">
        <v>364</v>
      </c>
      <c r="L48">
        <v>1.28</v>
      </c>
      <c r="N48" t="s">
        <v>374</v>
      </c>
      <c r="O48">
        <v>1.22</v>
      </c>
      <c r="Q48" t="s">
        <v>388</v>
      </c>
      <c r="R48">
        <v>1.24</v>
      </c>
      <c r="T48" t="s">
        <v>315</v>
      </c>
      <c r="U48">
        <v>1.1200000000000001</v>
      </c>
      <c r="W48" t="s">
        <v>313</v>
      </c>
      <c r="X48">
        <v>1.1399999999999999</v>
      </c>
      <c r="Z48" t="s">
        <v>313</v>
      </c>
      <c r="AA48">
        <v>1.1399999999999999</v>
      </c>
      <c r="AC48" t="s">
        <v>306</v>
      </c>
      <c r="AD48">
        <v>0.98</v>
      </c>
      <c r="AF48" t="s">
        <v>291</v>
      </c>
      <c r="AG48">
        <v>1.03</v>
      </c>
      <c r="AI48" s="51" t="s">
        <v>290</v>
      </c>
      <c r="AJ48" s="63">
        <v>0.95</v>
      </c>
      <c r="AL48" s="51" t="s">
        <v>538</v>
      </c>
      <c r="AM48" s="63">
        <v>0.94</v>
      </c>
      <c r="AO48" s="51" t="s">
        <v>522</v>
      </c>
      <c r="AP48" s="63">
        <v>0.96</v>
      </c>
      <c r="AR48" t="s">
        <v>520</v>
      </c>
      <c r="AS48">
        <v>0.89</v>
      </c>
      <c r="BB48" s="17"/>
      <c r="BC48" s="384"/>
      <c r="BD48" s="17"/>
      <c r="BE48" s="17"/>
      <c r="BF48" s="17"/>
      <c r="BG48" s="17"/>
      <c r="BH48" s="384"/>
    </row>
    <row r="49" spans="2:60">
      <c r="B49" s="17" t="s">
        <v>29</v>
      </c>
      <c r="C49" s="28">
        <v>2.42</v>
      </c>
      <c r="D49" s="28"/>
      <c r="E49" s="18" t="s">
        <v>331</v>
      </c>
      <c r="F49">
        <v>2.19</v>
      </c>
      <c r="G49" s="28"/>
      <c r="H49" s="34" t="s">
        <v>314</v>
      </c>
      <c r="I49" s="44">
        <v>2.39</v>
      </c>
      <c r="K49" t="s">
        <v>367</v>
      </c>
      <c r="L49">
        <v>2.13</v>
      </c>
      <c r="N49" t="s">
        <v>372</v>
      </c>
      <c r="O49">
        <v>2.11</v>
      </c>
      <c r="Q49" t="s">
        <v>359</v>
      </c>
      <c r="R49">
        <v>2.0699999999999998</v>
      </c>
      <c r="T49" s="53" t="s">
        <v>314</v>
      </c>
      <c r="U49" s="53">
        <v>2.11</v>
      </c>
      <c r="W49" t="s">
        <v>330</v>
      </c>
      <c r="X49">
        <v>1.81</v>
      </c>
      <c r="Z49" t="s">
        <v>320</v>
      </c>
      <c r="AA49">
        <v>1.92</v>
      </c>
      <c r="AC49" t="s">
        <v>334</v>
      </c>
      <c r="AD49">
        <v>1.87</v>
      </c>
      <c r="AF49" t="s">
        <v>308</v>
      </c>
      <c r="AG49" s="28">
        <v>1.85</v>
      </c>
      <c r="AI49" t="s">
        <v>312</v>
      </c>
      <c r="AJ49" s="28">
        <v>1.91</v>
      </c>
      <c r="AL49" t="s">
        <v>524</v>
      </c>
      <c r="AM49" s="28">
        <v>1.62</v>
      </c>
      <c r="AO49" t="s">
        <v>536</v>
      </c>
      <c r="AP49" s="28">
        <v>1.6600000000000001</v>
      </c>
      <c r="AR49" t="s">
        <v>560</v>
      </c>
      <c r="AS49">
        <v>1.58</v>
      </c>
      <c r="BB49" s="17"/>
      <c r="BC49" s="384"/>
      <c r="BD49" s="17"/>
      <c r="BE49" s="17"/>
      <c r="BF49" s="17"/>
      <c r="BG49" s="17"/>
      <c r="BH49" s="384"/>
    </row>
    <row r="50" spans="2:60">
      <c r="B50" s="17" t="s">
        <v>17</v>
      </c>
      <c r="C50" s="28">
        <v>1.5</v>
      </c>
      <c r="D50" s="28"/>
      <c r="E50" s="18" t="s">
        <v>334</v>
      </c>
      <c r="F50">
        <v>1.1399999999999999</v>
      </c>
      <c r="G50" s="28"/>
      <c r="H50" s="18" t="s">
        <v>315</v>
      </c>
      <c r="I50" s="23">
        <v>1.53</v>
      </c>
      <c r="K50" t="s">
        <v>379</v>
      </c>
      <c r="L50">
        <v>1.34</v>
      </c>
      <c r="N50" t="s">
        <v>388</v>
      </c>
      <c r="O50">
        <v>1.23</v>
      </c>
      <c r="Q50" t="s">
        <v>378</v>
      </c>
      <c r="R50">
        <v>1.25</v>
      </c>
      <c r="T50" t="s">
        <v>321</v>
      </c>
      <c r="U50">
        <v>1.1599999999999999</v>
      </c>
      <c r="W50" t="s">
        <v>296</v>
      </c>
      <c r="X50">
        <v>1.1499999999999999</v>
      </c>
      <c r="Z50" s="51" t="s">
        <v>290</v>
      </c>
      <c r="AA50" s="51">
        <v>1.1499999999999999</v>
      </c>
      <c r="AC50" t="s">
        <v>289</v>
      </c>
      <c r="AD50">
        <v>0.99</v>
      </c>
      <c r="AF50" t="s">
        <v>330</v>
      </c>
      <c r="AG50">
        <v>1.03</v>
      </c>
      <c r="AI50" t="s">
        <v>333</v>
      </c>
      <c r="AJ50">
        <v>0.99</v>
      </c>
      <c r="AL50" t="s">
        <v>517</v>
      </c>
      <c r="AM50">
        <v>0.99</v>
      </c>
      <c r="AO50" t="s">
        <v>520</v>
      </c>
      <c r="AP50">
        <v>0.96</v>
      </c>
      <c r="AR50" t="s">
        <v>516</v>
      </c>
      <c r="AS50">
        <v>0.89</v>
      </c>
      <c r="BB50" s="17"/>
      <c r="BC50" s="384"/>
      <c r="BD50" s="17"/>
      <c r="BE50" s="17"/>
      <c r="BF50" s="17"/>
      <c r="BG50" s="17"/>
      <c r="BH50" s="384"/>
    </row>
    <row r="51" spans="2:60">
      <c r="C51" s="28"/>
      <c r="R51">
        <f>AVERAGE(R4:R50)</f>
        <v>1.7687234042553184</v>
      </c>
      <c r="U51">
        <v>1.48</v>
      </c>
      <c r="X51">
        <v>1.37</v>
      </c>
    </row>
    <row r="53" spans="2:60">
      <c r="AV53" s="17"/>
    </row>
    <row r="54" spans="2:60">
      <c r="AX54" s="17"/>
      <c r="AY54" s="17"/>
      <c r="AZ54" s="17"/>
      <c r="BA54" s="17"/>
      <c r="BB54" s="384"/>
    </row>
    <row r="55" spans="2:60">
      <c r="AV55" s="17"/>
      <c r="AW55" s="384"/>
      <c r="AX55" s="17"/>
      <c r="AY55" s="17"/>
      <c r="AZ55" s="17"/>
      <c r="BA55" s="17"/>
      <c r="BB55" s="384"/>
    </row>
    <row r="56" spans="2:60">
      <c r="AV56" s="17"/>
      <c r="AW56" s="384"/>
      <c r="AX56" s="17"/>
      <c r="AY56" s="17"/>
      <c r="AZ56" s="17"/>
      <c r="BA56" s="17"/>
      <c r="BB56" s="384"/>
    </row>
    <row r="57" spans="2:60">
      <c r="AV57" s="17"/>
      <c r="AW57" s="384"/>
      <c r="AX57" s="17"/>
      <c r="AY57" s="17"/>
      <c r="AZ57" s="17"/>
      <c r="BA57" s="17"/>
      <c r="BB57" s="384"/>
    </row>
    <row r="58" spans="2:60">
      <c r="AV58" s="17"/>
      <c r="AW58" s="384"/>
      <c r="AX58" s="17"/>
      <c r="AY58" s="17"/>
      <c r="AZ58" s="17"/>
      <c r="BA58" s="17"/>
      <c r="BB58" s="384"/>
    </row>
    <row r="59" spans="2:60">
      <c r="AV59" s="17"/>
      <c r="AW59" s="384"/>
      <c r="AX59" s="17"/>
      <c r="AY59" s="17"/>
      <c r="AZ59" s="17"/>
      <c r="BA59" s="17"/>
      <c r="BB59" s="384"/>
    </row>
    <row r="60" spans="2:60">
      <c r="AV60" s="17"/>
      <c r="AW60" s="384"/>
      <c r="AX60" s="17"/>
      <c r="AY60" s="17"/>
      <c r="AZ60" s="17"/>
      <c r="BA60" s="17"/>
      <c r="BB60" s="384"/>
    </row>
    <row r="61" spans="2:60">
      <c r="AV61" s="17"/>
      <c r="AW61" s="384"/>
      <c r="AX61" s="17"/>
      <c r="AY61" s="17"/>
      <c r="AZ61" s="17"/>
      <c r="BA61" s="17"/>
      <c r="BB61" s="384"/>
    </row>
    <row r="62" spans="2:60">
      <c r="AV62" s="17"/>
      <c r="AW62" s="384"/>
      <c r="AX62" s="17"/>
      <c r="AY62" s="17"/>
      <c r="AZ62" s="17"/>
      <c r="BA62" s="17"/>
      <c r="BB62" s="384"/>
    </row>
    <row r="63" spans="2:60">
      <c r="AV63" s="17"/>
      <c r="AW63" s="384"/>
      <c r="AX63" s="17"/>
      <c r="AY63" s="17"/>
      <c r="AZ63" s="17"/>
      <c r="BA63" s="17"/>
      <c r="BB63" s="384"/>
    </row>
    <row r="64" spans="2:60">
      <c r="AV64" s="17"/>
      <c r="AW64" s="384"/>
      <c r="AX64" s="17"/>
      <c r="AY64" s="17"/>
      <c r="AZ64" s="17"/>
      <c r="BA64" s="17"/>
      <c r="BB64" s="384"/>
    </row>
    <row r="65" spans="48:54">
      <c r="AV65" s="17"/>
      <c r="AW65" s="384"/>
      <c r="AX65" s="17"/>
      <c r="AY65" s="17"/>
      <c r="AZ65" s="17"/>
      <c r="BA65" s="17"/>
      <c r="BB65" s="384"/>
    </row>
    <row r="66" spans="48:54">
      <c r="AV66" s="17"/>
      <c r="AW66" s="384"/>
      <c r="AX66" s="17"/>
      <c r="AY66" s="17"/>
      <c r="AZ66" s="17"/>
      <c r="BA66" s="17"/>
      <c r="BB66" s="384"/>
    </row>
    <row r="67" spans="48:54">
      <c r="AV67" s="17"/>
      <c r="AW67" s="384"/>
      <c r="AX67" s="17"/>
      <c r="AY67" s="17"/>
      <c r="AZ67" s="17"/>
      <c r="BA67" s="17"/>
      <c r="BB67" s="384"/>
    </row>
    <row r="68" spans="48:54">
      <c r="AV68" s="17"/>
      <c r="AW68" s="384"/>
      <c r="AX68" s="17"/>
      <c r="AY68" s="17"/>
      <c r="AZ68" s="17"/>
      <c r="BA68" s="17"/>
      <c r="BB68" s="384"/>
    </row>
    <row r="69" spans="48:54">
      <c r="AV69" s="17"/>
      <c r="AW69" s="384"/>
      <c r="AX69" s="17"/>
      <c r="AY69" s="17"/>
      <c r="AZ69" s="17"/>
      <c r="BA69" s="17"/>
      <c r="BB69" s="384"/>
    </row>
    <row r="70" spans="48:54">
      <c r="AV70" s="17"/>
      <c r="AW70" s="384"/>
      <c r="AX70" s="17"/>
      <c r="AY70" s="17"/>
      <c r="AZ70" s="17"/>
      <c r="BA70" s="17"/>
      <c r="BB70" s="384"/>
    </row>
    <row r="71" spans="48:54">
      <c r="AV71" s="17"/>
      <c r="AW71" s="384"/>
      <c r="AX71" s="17"/>
      <c r="AY71" s="17"/>
      <c r="AZ71" s="17"/>
      <c r="BA71" s="17"/>
      <c r="BB71" s="384"/>
    </row>
    <row r="72" spans="48:54">
      <c r="AV72" s="17"/>
      <c r="AW72" s="384"/>
      <c r="AX72" s="17"/>
      <c r="AY72" s="17"/>
      <c r="AZ72" s="17"/>
      <c r="BA72" s="17"/>
      <c r="BB72" s="384"/>
    </row>
    <row r="73" spans="48:54">
      <c r="AV73" s="17"/>
      <c r="AW73" s="384"/>
      <c r="AX73" s="17"/>
      <c r="AY73" s="17"/>
      <c r="AZ73" s="17"/>
      <c r="BA73" s="17"/>
      <c r="BB73" s="384"/>
    </row>
    <row r="74" spans="48:54">
      <c r="AV74" s="17"/>
      <c r="AW74" s="384"/>
      <c r="AX74" s="17"/>
      <c r="AY74" s="17"/>
      <c r="AZ74" s="17"/>
      <c r="BA74" s="17"/>
      <c r="BB74" s="384"/>
    </row>
    <row r="75" spans="48:54">
      <c r="AV75" s="17"/>
      <c r="AW75" s="384"/>
      <c r="AX75" s="17"/>
      <c r="AY75" s="17"/>
      <c r="AZ75" s="17"/>
      <c r="BA75" s="17"/>
      <c r="BB75" s="384"/>
    </row>
    <row r="76" spans="48:54">
      <c r="AV76" s="17"/>
      <c r="AW76" s="384"/>
      <c r="AX76" s="17"/>
      <c r="AY76" s="17"/>
      <c r="AZ76" s="17"/>
      <c r="BA76" s="17"/>
      <c r="BB76" s="384"/>
    </row>
    <row r="77" spans="48:54">
      <c r="AV77" s="17"/>
      <c r="AW77" s="384"/>
      <c r="AX77" s="17"/>
      <c r="AY77" s="17"/>
      <c r="AZ77" s="17"/>
      <c r="BA77" s="17"/>
      <c r="BB77" s="384"/>
    </row>
    <row r="78" spans="48:54">
      <c r="AV78" s="17"/>
      <c r="AW78" s="384"/>
      <c r="AX78" s="17"/>
      <c r="AY78" s="17"/>
      <c r="AZ78" s="17"/>
      <c r="BA78" s="17"/>
      <c r="BB78" s="384"/>
    </row>
    <row r="79" spans="48:54">
      <c r="AV79" s="17"/>
      <c r="AW79" s="384"/>
      <c r="AX79" s="17"/>
      <c r="AY79" s="17"/>
      <c r="AZ79" s="17"/>
      <c r="BA79" s="17"/>
      <c r="BB79" s="384"/>
    </row>
    <row r="80" spans="48:54">
      <c r="AV80" s="17"/>
      <c r="AW80" s="384"/>
      <c r="AX80" s="17"/>
      <c r="AY80" s="17"/>
      <c r="AZ80" s="17"/>
      <c r="BA80" s="17"/>
      <c r="BB80" s="384"/>
    </row>
    <row r="81" spans="48:54">
      <c r="AV81" s="17"/>
      <c r="AW81" s="384"/>
      <c r="AX81" s="17"/>
      <c r="AY81" s="17"/>
      <c r="AZ81" s="17"/>
      <c r="BA81" s="17"/>
      <c r="BB81" s="384"/>
    </row>
    <row r="82" spans="48:54">
      <c r="AV82" s="17"/>
      <c r="AW82" s="384"/>
      <c r="AX82" s="17"/>
      <c r="AY82" s="17"/>
      <c r="AZ82" s="17"/>
      <c r="BA82" s="17"/>
      <c r="BB82" s="384"/>
    </row>
    <row r="83" spans="48:54">
      <c r="AV83" s="17"/>
      <c r="AW83" s="384"/>
      <c r="AX83" s="17"/>
      <c r="AY83" s="17"/>
      <c r="AZ83" s="17"/>
      <c r="BA83" s="17"/>
      <c r="BB83" s="384"/>
    </row>
    <row r="84" spans="48:54">
      <c r="AV84" s="17"/>
      <c r="AW84" s="384"/>
      <c r="AX84" s="17"/>
      <c r="AY84" s="17"/>
      <c r="AZ84" s="17"/>
      <c r="BA84" s="17"/>
      <c r="BB84" s="384"/>
    </row>
    <row r="85" spans="48:54">
      <c r="AV85" s="17"/>
      <c r="AW85" s="384"/>
      <c r="AX85" s="17"/>
      <c r="AY85" s="17"/>
      <c r="AZ85" s="17"/>
      <c r="BA85" s="17"/>
      <c r="BB85" s="384"/>
    </row>
    <row r="86" spans="48:54">
      <c r="AV86" s="17"/>
      <c r="AW86" s="384"/>
      <c r="AX86" s="17"/>
      <c r="AY86" s="17"/>
      <c r="AZ86" s="17"/>
      <c r="BA86" s="17"/>
      <c r="BB86" s="384"/>
    </row>
    <row r="87" spans="48:54">
      <c r="AV87" s="17"/>
      <c r="AW87" s="384"/>
      <c r="AX87" s="17"/>
      <c r="AY87" s="17"/>
      <c r="AZ87" s="17"/>
      <c r="BA87" s="17"/>
      <c r="BB87" s="384"/>
    </row>
    <row r="88" spans="48:54">
      <c r="AV88" s="17"/>
      <c r="AW88" s="384"/>
      <c r="AX88" s="17"/>
      <c r="AY88" s="17"/>
      <c r="AZ88" s="17"/>
      <c r="BA88" s="17"/>
      <c r="BB88" s="384"/>
    </row>
    <row r="89" spans="48:54">
      <c r="AV89" s="17"/>
      <c r="AW89" s="384"/>
      <c r="AX89" s="17"/>
      <c r="AY89" s="17"/>
      <c r="AZ89" s="17"/>
      <c r="BA89" s="17"/>
      <c r="BB89" s="384"/>
    </row>
    <row r="90" spans="48:54">
      <c r="AV90" s="17"/>
      <c r="AW90" s="384"/>
      <c r="AX90" s="17"/>
      <c r="AY90" s="17"/>
      <c r="AZ90" s="17"/>
      <c r="BA90" s="17"/>
      <c r="BB90" s="384"/>
    </row>
    <row r="91" spans="48:54">
      <c r="AV91" s="17"/>
      <c r="AW91" s="384"/>
      <c r="AX91" s="17"/>
      <c r="AY91" s="17"/>
      <c r="AZ91" s="17"/>
      <c r="BA91" s="17"/>
      <c r="BB91" s="384"/>
    </row>
    <row r="92" spans="48:54">
      <c r="AV92" s="17"/>
      <c r="AW92" s="384"/>
      <c r="AX92" s="17"/>
      <c r="AY92" s="17"/>
      <c r="AZ92" s="17"/>
      <c r="BA92" s="17"/>
      <c r="BB92" s="384"/>
    </row>
    <row r="93" spans="48:54">
      <c r="AV93" s="17"/>
      <c r="AW93" s="384"/>
      <c r="AX93" s="17"/>
      <c r="AY93" s="17"/>
      <c r="AZ93" s="17"/>
      <c r="BA93" s="17"/>
      <c r="BB93" s="384"/>
    </row>
    <row r="94" spans="48:54">
      <c r="AV94" s="17"/>
      <c r="AW94" s="384"/>
      <c r="AX94" s="17"/>
      <c r="AY94" s="17"/>
      <c r="AZ94" s="17"/>
      <c r="BA94" s="17"/>
      <c r="BB94" s="384"/>
    </row>
    <row r="95" spans="48:54">
      <c r="AV95" s="17"/>
      <c r="AW95" s="384"/>
      <c r="AX95" s="17"/>
      <c r="AY95" s="17"/>
      <c r="AZ95" s="17"/>
      <c r="BA95" s="17"/>
      <c r="BB95" s="384"/>
    </row>
    <row r="96" spans="48:54">
      <c r="AV96" s="17"/>
      <c r="AW96" s="384"/>
      <c r="AX96" s="17"/>
      <c r="AY96" s="17"/>
      <c r="AZ96" s="17"/>
      <c r="BA96" s="17"/>
      <c r="BB96" s="384"/>
    </row>
    <row r="97" spans="48:54">
      <c r="AV97" s="17"/>
      <c r="AW97" s="384"/>
      <c r="AX97" s="17"/>
      <c r="AY97" s="17"/>
      <c r="AZ97" s="17"/>
      <c r="BA97" s="17"/>
      <c r="BB97" s="384"/>
    </row>
    <row r="98" spans="48:54">
      <c r="AV98" s="17"/>
      <c r="AW98" s="384"/>
      <c r="AX98" s="17"/>
      <c r="AY98" s="17"/>
      <c r="AZ98" s="17"/>
      <c r="BA98" s="17"/>
      <c r="BB98" s="384"/>
    </row>
    <row r="99" spans="48:54">
      <c r="AV99" s="17"/>
      <c r="AW99" s="384"/>
      <c r="AX99" s="17"/>
      <c r="AY99" s="17"/>
      <c r="AZ99" s="17"/>
      <c r="BA99" s="17"/>
      <c r="BB99" s="384"/>
    </row>
    <row r="100" spans="48:54">
      <c r="AV100" s="17"/>
      <c r="AW100" s="384"/>
      <c r="AX100" s="17"/>
      <c r="AY100" s="17"/>
      <c r="AZ100" s="17"/>
      <c r="BA100" s="17"/>
      <c r="BB100" s="384"/>
    </row>
    <row r="101" spans="48:54">
      <c r="AV101" s="17"/>
      <c r="AW101" s="384"/>
      <c r="AX101" s="17"/>
      <c r="AY101" s="17"/>
      <c r="AZ101" s="17"/>
      <c r="BA101" s="17"/>
      <c r="BB101" s="384"/>
    </row>
  </sheetData>
  <sortState xmlns:xlrd2="http://schemas.microsoft.com/office/spreadsheetml/2017/richdata2" ref="BB4:BC50">
    <sortCondition descending="1" ref="BC4:BC50"/>
  </sortState>
  <phoneticPr fontId="7"/>
  <pageMargins left="0.70866141732283472" right="0.33" top="0.74803149606299213" bottom="0.3" header="0.31496062992125984" footer="0.64"/>
  <pageSetup paperSize="9" scale="6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2:AB19"/>
  <sheetViews>
    <sheetView view="pageBreakPreview" zoomScale="70" zoomScaleNormal="70" zoomScaleSheetLayoutView="70" workbookViewId="0">
      <selection activeCell="AC6" sqref="AC6"/>
    </sheetView>
  </sheetViews>
  <sheetFormatPr defaultColWidth="9" defaultRowHeight="13"/>
  <cols>
    <col min="1" max="1" width="1.90625" customWidth="1"/>
    <col min="2" max="2" width="6.36328125" bestFit="1" customWidth="1"/>
    <col min="3" max="4" width="5.08984375" customWidth="1"/>
    <col min="5" max="5" width="4.90625" bestFit="1" customWidth="1"/>
    <col min="6" max="7" width="7.36328125" customWidth="1"/>
    <col min="8" max="9" width="5.08984375" customWidth="1"/>
    <col min="10" max="10" width="4.90625" bestFit="1" customWidth="1"/>
    <col min="11" max="12" width="7.36328125" customWidth="1"/>
    <col min="13" max="14" width="5.08984375" customWidth="1"/>
    <col min="15" max="15" width="4.90625" bestFit="1" customWidth="1"/>
    <col min="16" max="17" width="7.36328125" customWidth="1"/>
    <col min="18" max="19" width="5.6328125" bestFit="1" customWidth="1"/>
    <col min="20" max="20" width="6.36328125" bestFit="1" customWidth="1"/>
    <col min="21" max="21" width="8" customWidth="1"/>
    <col min="22" max="22" width="7.6328125" customWidth="1"/>
    <col min="23" max="25" width="8.08984375" customWidth="1"/>
  </cols>
  <sheetData>
    <row r="2" spans="2:28" ht="32.25" customHeight="1">
      <c r="B2" s="103" t="s">
        <v>738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2:28" ht="13.5" thickBot="1"/>
    <row r="4" spans="2:28" ht="20.25" customHeight="1">
      <c r="B4" s="588"/>
      <c r="C4" s="595" t="s">
        <v>609</v>
      </c>
      <c r="D4" s="596"/>
      <c r="E4" s="596"/>
      <c r="F4" s="596"/>
      <c r="G4" s="597"/>
      <c r="H4" s="595" t="s">
        <v>626</v>
      </c>
      <c r="I4" s="596"/>
      <c r="J4" s="596"/>
      <c r="K4" s="596"/>
      <c r="L4" s="597"/>
      <c r="M4" s="591" t="s">
        <v>664</v>
      </c>
      <c r="N4" s="592"/>
      <c r="O4" s="593"/>
      <c r="P4" s="593"/>
      <c r="Q4" s="594"/>
      <c r="R4" s="573" t="s">
        <v>278</v>
      </c>
      <c r="S4" s="574"/>
      <c r="T4" s="574"/>
      <c r="U4" s="574"/>
      <c r="V4" s="574"/>
      <c r="W4" s="575"/>
      <c r="X4" s="575"/>
      <c r="Y4" s="576"/>
    </row>
    <row r="5" spans="2:28" ht="16.5" customHeight="1">
      <c r="B5" s="589"/>
      <c r="C5" s="581" t="s">
        <v>7</v>
      </c>
      <c r="D5" s="577" t="s">
        <v>9</v>
      </c>
      <c r="E5" s="579" t="s">
        <v>8</v>
      </c>
      <c r="F5" s="94"/>
      <c r="G5" s="95"/>
      <c r="H5" s="581" t="s">
        <v>7</v>
      </c>
      <c r="I5" s="577" t="s">
        <v>9</v>
      </c>
      <c r="J5" s="579" t="s">
        <v>8</v>
      </c>
      <c r="K5" s="94"/>
      <c r="L5" s="95"/>
      <c r="M5" s="581" t="s">
        <v>7</v>
      </c>
      <c r="N5" s="577" t="s">
        <v>10</v>
      </c>
      <c r="O5" s="579" t="s">
        <v>8</v>
      </c>
      <c r="P5" s="94"/>
      <c r="Q5" s="95"/>
      <c r="R5" s="586" t="s">
        <v>7</v>
      </c>
      <c r="S5" s="577" t="s">
        <v>9</v>
      </c>
      <c r="T5" s="583" t="s">
        <v>8</v>
      </c>
      <c r="U5" s="94"/>
      <c r="V5" s="94"/>
      <c r="W5" s="104"/>
      <c r="X5" s="104"/>
      <c r="Y5" s="105"/>
    </row>
    <row r="6" spans="2:28" ht="150" customHeight="1" thickBot="1">
      <c r="B6" s="590"/>
      <c r="C6" s="582"/>
      <c r="D6" s="578"/>
      <c r="E6" s="580"/>
      <c r="F6" s="76" t="s">
        <v>505</v>
      </c>
      <c r="G6" s="96" t="s">
        <v>506</v>
      </c>
      <c r="H6" s="582"/>
      <c r="I6" s="578"/>
      <c r="J6" s="580"/>
      <c r="K6" s="76" t="s">
        <v>505</v>
      </c>
      <c r="L6" s="96" t="s">
        <v>506</v>
      </c>
      <c r="M6" s="582"/>
      <c r="N6" s="585"/>
      <c r="O6" s="580"/>
      <c r="P6" s="76" t="s">
        <v>505</v>
      </c>
      <c r="Q6" s="96" t="s">
        <v>506</v>
      </c>
      <c r="R6" s="587"/>
      <c r="S6" s="585"/>
      <c r="T6" s="584"/>
      <c r="U6" s="75" t="s">
        <v>505</v>
      </c>
      <c r="V6" s="77" t="s">
        <v>506</v>
      </c>
      <c r="W6" s="75" t="s">
        <v>504</v>
      </c>
      <c r="X6" s="75" t="s">
        <v>507</v>
      </c>
      <c r="Y6" s="78" t="s">
        <v>508</v>
      </c>
    </row>
    <row r="7" spans="2:28" ht="27" customHeight="1" thickTop="1">
      <c r="B7" s="97" t="s">
        <v>279</v>
      </c>
      <c r="C7" s="106">
        <v>15</v>
      </c>
      <c r="D7" s="107">
        <v>19</v>
      </c>
      <c r="E7" s="139">
        <v>46</v>
      </c>
      <c r="F7" s="139">
        <v>19</v>
      </c>
      <c r="G7" s="64">
        <v>20</v>
      </c>
      <c r="H7" s="106">
        <v>7</v>
      </c>
      <c r="I7" s="107">
        <v>21</v>
      </c>
      <c r="J7" s="139">
        <v>38</v>
      </c>
      <c r="K7" s="139">
        <v>8</v>
      </c>
      <c r="L7" s="64">
        <v>27</v>
      </c>
      <c r="M7" s="106">
        <v>6</v>
      </c>
      <c r="N7" s="107">
        <v>16</v>
      </c>
      <c r="O7" s="139">
        <v>36</v>
      </c>
      <c r="P7" s="139">
        <v>9</v>
      </c>
      <c r="Q7" s="64">
        <v>22</v>
      </c>
      <c r="R7" s="109">
        <f t="shared" ref="R7:R18" si="0">SUM(C7,H7,M7)</f>
        <v>28</v>
      </c>
      <c r="S7" s="110">
        <f t="shared" ref="S7:S19" si="1">SUM(D7,I7,N7)</f>
        <v>56</v>
      </c>
      <c r="T7" s="111">
        <f t="shared" ref="T7:T19" si="2">SUM(E7,J7,O7)</f>
        <v>120</v>
      </c>
      <c r="U7" s="108">
        <f t="shared" ref="U7:U19" si="3">SUM(F7,K7,P7)</f>
        <v>36</v>
      </c>
      <c r="V7" s="108">
        <f t="shared" ref="V7:V19" si="4">SUM(G7,L7,Q7)</f>
        <v>69</v>
      </c>
      <c r="W7" s="112">
        <f>(T7-U7)/(90-R7)</f>
        <v>1.3548387096774193</v>
      </c>
      <c r="X7" s="112">
        <f>U7/R7</f>
        <v>1.2857142857142858</v>
      </c>
      <c r="Y7" s="113">
        <f>V7/S7</f>
        <v>1.2321428571428572</v>
      </c>
    </row>
    <row r="8" spans="2:28" ht="27" customHeight="1">
      <c r="B8" s="98" t="s">
        <v>243</v>
      </c>
      <c r="C8" s="114">
        <v>17</v>
      </c>
      <c r="D8" s="115">
        <v>23</v>
      </c>
      <c r="E8" s="140">
        <v>71</v>
      </c>
      <c r="F8" s="140">
        <v>47</v>
      </c>
      <c r="G8" s="66">
        <v>55</v>
      </c>
      <c r="H8" s="114">
        <v>6</v>
      </c>
      <c r="I8" s="115">
        <v>13</v>
      </c>
      <c r="J8" s="140">
        <v>40</v>
      </c>
      <c r="K8" s="140">
        <v>14</v>
      </c>
      <c r="L8" s="66">
        <v>20</v>
      </c>
      <c r="M8" s="114">
        <v>2</v>
      </c>
      <c r="N8" s="115">
        <v>16</v>
      </c>
      <c r="O8" s="140">
        <v>51</v>
      </c>
      <c r="P8" s="140">
        <v>16</v>
      </c>
      <c r="Q8" s="66">
        <v>19</v>
      </c>
      <c r="R8" s="116">
        <f t="shared" si="0"/>
        <v>25</v>
      </c>
      <c r="S8" s="90">
        <f t="shared" si="1"/>
        <v>52</v>
      </c>
      <c r="T8" s="90">
        <f t="shared" si="2"/>
        <v>162</v>
      </c>
      <c r="U8" s="65">
        <f t="shared" si="3"/>
        <v>77</v>
      </c>
      <c r="V8" s="65">
        <f t="shared" si="4"/>
        <v>94</v>
      </c>
      <c r="W8" s="117">
        <f t="shared" ref="W8:W18" si="5">(T8-U8)/(90-R8)</f>
        <v>1.3076923076923077</v>
      </c>
      <c r="X8" s="117">
        <f t="shared" ref="X8:X19" si="6">U8/R8</f>
        <v>3.08</v>
      </c>
      <c r="Y8" s="118">
        <f>V8/S8</f>
        <v>1.8076923076923077</v>
      </c>
    </row>
    <row r="9" spans="2:28" ht="27" customHeight="1">
      <c r="B9" s="98" t="s">
        <v>244</v>
      </c>
      <c r="C9" s="114">
        <v>12</v>
      </c>
      <c r="D9" s="115">
        <v>20</v>
      </c>
      <c r="E9" s="140">
        <v>71</v>
      </c>
      <c r="F9" s="140">
        <v>36</v>
      </c>
      <c r="G9" s="66">
        <v>47</v>
      </c>
      <c r="H9" s="114">
        <v>14</v>
      </c>
      <c r="I9" s="115">
        <v>14</v>
      </c>
      <c r="J9" s="140">
        <v>89</v>
      </c>
      <c r="K9" s="140">
        <v>29</v>
      </c>
      <c r="L9" s="66">
        <v>34</v>
      </c>
      <c r="M9" s="114">
        <v>8</v>
      </c>
      <c r="N9" s="115">
        <v>23</v>
      </c>
      <c r="O9" s="140">
        <v>40</v>
      </c>
      <c r="P9" s="140">
        <v>16</v>
      </c>
      <c r="Q9" s="66">
        <v>25</v>
      </c>
      <c r="R9" s="116">
        <f t="shared" si="0"/>
        <v>34</v>
      </c>
      <c r="S9" s="90">
        <f t="shared" si="1"/>
        <v>57</v>
      </c>
      <c r="T9" s="90">
        <f t="shared" si="2"/>
        <v>200</v>
      </c>
      <c r="U9" s="65">
        <f t="shared" si="3"/>
        <v>81</v>
      </c>
      <c r="V9" s="65">
        <f t="shared" si="4"/>
        <v>106</v>
      </c>
      <c r="W9" s="117">
        <f t="shared" si="5"/>
        <v>2.125</v>
      </c>
      <c r="X9" s="117">
        <f t="shared" si="6"/>
        <v>2.3823529411764706</v>
      </c>
      <c r="Y9" s="118">
        <f>V9/S9</f>
        <v>1.8596491228070176</v>
      </c>
    </row>
    <row r="10" spans="2:28" ht="27" customHeight="1">
      <c r="B10" s="98" t="s">
        <v>126</v>
      </c>
      <c r="C10" s="114">
        <v>13</v>
      </c>
      <c r="D10" s="115">
        <v>24</v>
      </c>
      <c r="E10" s="140">
        <v>70</v>
      </c>
      <c r="F10" s="140">
        <v>50</v>
      </c>
      <c r="G10" s="66">
        <v>63</v>
      </c>
      <c r="H10" s="114">
        <v>10</v>
      </c>
      <c r="I10" s="115">
        <v>27</v>
      </c>
      <c r="J10" s="140">
        <v>50</v>
      </c>
      <c r="K10" s="140">
        <v>33</v>
      </c>
      <c r="L10" s="66">
        <v>41</v>
      </c>
      <c r="M10" s="114">
        <v>1</v>
      </c>
      <c r="N10" s="115">
        <v>10</v>
      </c>
      <c r="O10" s="140">
        <v>23</v>
      </c>
      <c r="P10" s="140">
        <v>2</v>
      </c>
      <c r="Q10" s="66">
        <v>8</v>
      </c>
      <c r="R10" s="116">
        <f t="shared" si="0"/>
        <v>24</v>
      </c>
      <c r="S10" s="90">
        <f t="shared" si="1"/>
        <v>61</v>
      </c>
      <c r="T10" s="90">
        <f t="shared" si="2"/>
        <v>143</v>
      </c>
      <c r="U10" s="65">
        <f t="shared" si="3"/>
        <v>85</v>
      </c>
      <c r="V10" s="65">
        <f t="shared" si="4"/>
        <v>112</v>
      </c>
      <c r="W10" s="117">
        <f t="shared" si="5"/>
        <v>0.87878787878787878</v>
      </c>
      <c r="X10" s="117">
        <f t="shared" si="6"/>
        <v>3.5416666666666665</v>
      </c>
      <c r="Y10" s="118">
        <f>V10/S10</f>
        <v>1.8360655737704918</v>
      </c>
    </row>
    <row r="11" spans="2:28" ht="27" customHeight="1">
      <c r="B11" s="98" t="s">
        <v>127</v>
      </c>
      <c r="C11" s="114">
        <v>13</v>
      </c>
      <c r="D11" s="115">
        <v>17</v>
      </c>
      <c r="E11" s="140">
        <v>63</v>
      </c>
      <c r="F11" s="140">
        <v>36</v>
      </c>
      <c r="G11" s="66">
        <v>40</v>
      </c>
      <c r="H11" s="114">
        <v>4</v>
      </c>
      <c r="I11" s="115">
        <v>12</v>
      </c>
      <c r="J11" s="140">
        <v>36</v>
      </c>
      <c r="K11" s="140">
        <v>8</v>
      </c>
      <c r="L11" s="66">
        <v>11</v>
      </c>
      <c r="M11" s="114">
        <v>10</v>
      </c>
      <c r="N11" s="115">
        <v>18</v>
      </c>
      <c r="O11" s="140">
        <v>47</v>
      </c>
      <c r="P11" s="140">
        <v>22</v>
      </c>
      <c r="Q11" s="66">
        <v>29</v>
      </c>
      <c r="R11" s="116">
        <f t="shared" si="0"/>
        <v>27</v>
      </c>
      <c r="S11" s="90">
        <f t="shared" si="1"/>
        <v>47</v>
      </c>
      <c r="T11" s="90">
        <f t="shared" si="2"/>
        <v>146</v>
      </c>
      <c r="U11" s="65">
        <f t="shared" si="3"/>
        <v>66</v>
      </c>
      <c r="V11" s="65">
        <f t="shared" si="4"/>
        <v>80</v>
      </c>
      <c r="W11" s="117">
        <f t="shared" si="5"/>
        <v>1.2698412698412698</v>
      </c>
      <c r="X11" s="117">
        <f t="shared" si="6"/>
        <v>2.4444444444444446</v>
      </c>
      <c r="Y11" s="118">
        <f>V11/S11</f>
        <v>1.7021276595744681</v>
      </c>
    </row>
    <row r="12" spans="2:28" ht="27" customHeight="1">
      <c r="B12" s="98" t="s">
        <v>128</v>
      </c>
      <c r="C12" s="114">
        <v>2</v>
      </c>
      <c r="D12" s="115">
        <v>10</v>
      </c>
      <c r="E12" s="140">
        <v>28</v>
      </c>
      <c r="F12" s="140">
        <v>0</v>
      </c>
      <c r="G12" s="66">
        <v>3</v>
      </c>
      <c r="H12" s="114">
        <v>0</v>
      </c>
      <c r="I12" s="115">
        <v>7</v>
      </c>
      <c r="J12" s="140">
        <v>28</v>
      </c>
      <c r="K12" s="140">
        <v>0</v>
      </c>
      <c r="L12" s="66">
        <v>4</v>
      </c>
      <c r="M12" s="114"/>
      <c r="N12" s="115">
        <v>10</v>
      </c>
      <c r="O12" s="140">
        <v>28</v>
      </c>
      <c r="P12" s="140"/>
      <c r="Q12" s="66">
        <v>4</v>
      </c>
      <c r="R12" s="116">
        <f t="shared" si="0"/>
        <v>2</v>
      </c>
      <c r="S12" s="90">
        <f t="shared" si="1"/>
        <v>27</v>
      </c>
      <c r="T12" s="90">
        <f t="shared" si="2"/>
        <v>84</v>
      </c>
      <c r="U12" s="65">
        <f t="shared" si="3"/>
        <v>0</v>
      </c>
      <c r="V12" s="65">
        <f t="shared" si="4"/>
        <v>11</v>
      </c>
      <c r="W12" s="117">
        <f t="shared" si="5"/>
        <v>0.95454545454545459</v>
      </c>
      <c r="X12" s="117">
        <f>U12/R12</f>
        <v>0</v>
      </c>
      <c r="Y12" s="118">
        <f>V12/S12</f>
        <v>0.40740740740740738</v>
      </c>
    </row>
    <row r="13" spans="2:28" ht="27" customHeight="1">
      <c r="B13" s="98" t="s">
        <v>442</v>
      </c>
      <c r="C13" s="114">
        <v>0</v>
      </c>
      <c r="D13" s="115">
        <v>8</v>
      </c>
      <c r="E13" s="140">
        <v>26</v>
      </c>
      <c r="F13" s="140">
        <v>0</v>
      </c>
      <c r="G13" s="66">
        <v>8</v>
      </c>
      <c r="H13" s="114">
        <v>0</v>
      </c>
      <c r="I13" s="115">
        <v>3</v>
      </c>
      <c r="J13" s="140">
        <v>34</v>
      </c>
      <c r="K13" s="140">
        <v>0</v>
      </c>
      <c r="L13" s="66">
        <v>0</v>
      </c>
      <c r="M13" s="114"/>
      <c r="N13" s="115">
        <v>3</v>
      </c>
      <c r="O13" s="140">
        <v>32</v>
      </c>
      <c r="P13" s="140"/>
      <c r="Q13" s="66">
        <v>3</v>
      </c>
      <c r="R13" s="116">
        <f t="shared" si="0"/>
        <v>0</v>
      </c>
      <c r="S13" s="90">
        <f t="shared" si="1"/>
        <v>14</v>
      </c>
      <c r="T13" s="90">
        <f t="shared" si="2"/>
        <v>92</v>
      </c>
      <c r="U13" s="65">
        <f t="shared" si="3"/>
        <v>0</v>
      </c>
      <c r="V13" s="65">
        <f t="shared" si="4"/>
        <v>11</v>
      </c>
      <c r="W13" s="117">
        <f t="shared" si="5"/>
        <v>1.0222222222222221</v>
      </c>
      <c r="X13" s="102" t="s">
        <v>592</v>
      </c>
      <c r="Y13" s="118">
        <f t="shared" ref="Y13:Y18" si="7">V13/S13</f>
        <v>0.7857142857142857</v>
      </c>
    </row>
    <row r="14" spans="2:28" ht="27" customHeight="1">
      <c r="B14" s="98" t="s">
        <v>130</v>
      </c>
      <c r="C14" s="114">
        <v>0</v>
      </c>
      <c r="D14" s="115">
        <v>5</v>
      </c>
      <c r="E14" s="140">
        <v>44</v>
      </c>
      <c r="F14" s="140">
        <v>0</v>
      </c>
      <c r="G14" s="66">
        <v>3</v>
      </c>
      <c r="H14" s="114">
        <v>0</v>
      </c>
      <c r="I14" s="115">
        <v>15</v>
      </c>
      <c r="J14" s="140">
        <v>38</v>
      </c>
      <c r="K14" s="140">
        <v>0</v>
      </c>
      <c r="L14" s="66">
        <v>18</v>
      </c>
      <c r="M14" s="114"/>
      <c r="N14" s="115">
        <v>8</v>
      </c>
      <c r="O14" s="140">
        <v>49</v>
      </c>
      <c r="P14" s="140"/>
      <c r="Q14" s="66">
        <v>4</v>
      </c>
      <c r="R14" s="116">
        <f t="shared" si="0"/>
        <v>0</v>
      </c>
      <c r="S14" s="90">
        <f t="shared" si="1"/>
        <v>28</v>
      </c>
      <c r="T14" s="90">
        <f t="shared" si="2"/>
        <v>131</v>
      </c>
      <c r="U14" s="65">
        <f t="shared" si="3"/>
        <v>0</v>
      </c>
      <c r="V14" s="65">
        <f t="shared" si="4"/>
        <v>25</v>
      </c>
      <c r="W14" s="117">
        <f t="shared" si="5"/>
        <v>1.4555555555555555</v>
      </c>
      <c r="X14" s="102" t="s">
        <v>592</v>
      </c>
      <c r="Y14" s="118">
        <f t="shared" si="7"/>
        <v>0.8928571428571429</v>
      </c>
      <c r="AB14" s="119"/>
    </row>
    <row r="15" spans="2:28" ht="27" customHeight="1">
      <c r="B15" s="98" t="s">
        <v>131</v>
      </c>
      <c r="C15" s="114">
        <v>0</v>
      </c>
      <c r="D15" s="115">
        <v>10</v>
      </c>
      <c r="E15" s="140">
        <v>27</v>
      </c>
      <c r="F15" s="140">
        <v>0</v>
      </c>
      <c r="G15" s="66">
        <v>10</v>
      </c>
      <c r="H15" s="114">
        <v>0</v>
      </c>
      <c r="I15" s="115">
        <v>10</v>
      </c>
      <c r="J15" s="140">
        <v>32</v>
      </c>
      <c r="K15" s="140">
        <v>0</v>
      </c>
      <c r="L15" s="66">
        <v>11</v>
      </c>
      <c r="M15" s="114"/>
      <c r="N15" s="115">
        <v>9</v>
      </c>
      <c r="O15" s="140">
        <v>50</v>
      </c>
      <c r="P15" s="140"/>
      <c r="Q15" s="66">
        <v>6</v>
      </c>
      <c r="R15" s="116">
        <f t="shared" si="0"/>
        <v>0</v>
      </c>
      <c r="S15" s="90">
        <f t="shared" si="1"/>
        <v>29</v>
      </c>
      <c r="T15" s="90">
        <f t="shared" si="2"/>
        <v>109</v>
      </c>
      <c r="U15" s="65">
        <f>SUM(F15,K15,P15)</f>
        <v>0</v>
      </c>
      <c r="V15" s="65">
        <f t="shared" si="4"/>
        <v>27</v>
      </c>
      <c r="W15" s="117">
        <f t="shared" si="5"/>
        <v>1.211111111111111</v>
      </c>
      <c r="X15" s="102" t="s">
        <v>592</v>
      </c>
      <c r="Y15" s="118">
        <f t="shared" si="7"/>
        <v>0.93103448275862066</v>
      </c>
    </row>
    <row r="16" spans="2:28" ht="27" customHeight="1">
      <c r="B16" s="98" t="s">
        <v>132</v>
      </c>
      <c r="C16" s="114">
        <v>2</v>
      </c>
      <c r="D16" s="115">
        <v>14</v>
      </c>
      <c r="E16" s="140">
        <v>59</v>
      </c>
      <c r="F16" s="140">
        <v>5</v>
      </c>
      <c r="G16" s="66">
        <v>12</v>
      </c>
      <c r="H16" s="114">
        <v>19</v>
      </c>
      <c r="I16" s="115">
        <v>25</v>
      </c>
      <c r="J16" s="140">
        <v>93</v>
      </c>
      <c r="K16" s="140">
        <v>62</v>
      </c>
      <c r="L16" s="66">
        <v>65</v>
      </c>
      <c r="M16" s="114">
        <v>2</v>
      </c>
      <c r="N16" s="115">
        <v>19</v>
      </c>
      <c r="O16" s="140">
        <v>31</v>
      </c>
      <c r="P16" s="140">
        <v>6</v>
      </c>
      <c r="Q16" s="66">
        <v>9</v>
      </c>
      <c r="R16" s="116">
        <f t="shared" si="0"/>
        <v>23</v>
      </c>
      <c r="S16" s="90">
        <f t="shared" si="1"/>
        <v>58</v>
      </c>
      <c r="T16" s="90">
        <f t="shared" si="2"/>
        <v>183</v>
      </c>
      <c r="U16" s="65">
        <f t="shared" si="3"/>
        <v>73</v>
      </c>
      <c r="V16" s="65">
        <f t="shared" si="4"/>
        <v>86</v>
      </c>
      <c r="W16" s="117">
        <f t="shared" si="5"/>
        <v>1.6417910447761195</v>
      </c>
      <c r="X16" s="117">
        <f t="shared" si="6"/>
        <v>3.1739130434782608</v>
      </c>
      <c r="Y16" s="118">
        <f t="shared" si="7"/>
        <v>1.4827586206896552</v>
      </c>
    </row>
    <row r="17" spans="2:25" ht="27" customHeight="1">
      <c r="B17" s="98" t="s">
        <v>133</v>
      </c>
      <c r="C17" s="114">
        <v>2</v>
      </c>
      <c r="D17" s="115">
        <v>9</v>
      </c>
      <c r="E17" s="140">
        <v>55</v>
      </c>
      <c r="F17" s="140">
        <v>3</v>
      </c>
      <c r="G17" s="66">
        <v>15</v>
      </c>
      <c r="H17" s="114">
        <v>5</v>
      </c>
      <c r="I17" s="115">
        <v>20</v>
      </c>
      <c r="J17" s="140">
        <v>59</v>
      </c>
      <c r="K17" s="140">
        <v>10</v>
      </c>
      <c r="L17" s="66">
        <v>33</v>
      </c>
      <c r="M17" s="114">
        <v>5</v>
      </c>
      <c r="N17" s="115">
        <v>15</v>
      </c>
      <c r="O17" s="140">
        <v>36</v>
      </c>
      <c r="P17" s="140">
        <v>7</v>
      </c>
      <c r="Q17" s="66">
        <v>10</v>
      </c>
      <c r="R17" s="116">
        <f t="shared" si="0"/>
        <v>12</v>
      </c>
      <c r="S17" s="90">
        <f t="shared" si="1"/>
        <v>44</v>
      </c>
      <c r="T17" s="90">
        <f t="shared" si="2"/>
        <v>150</v>
      </c>
      <c r="U17" s="65">
        <f t="shared" si="3"/>
        <v>20</v>
      </c>
      <c r="V17" s="65">
        <f t="shared" si="4"/>
        <v>58</v>
      </c>
      <c r="W17" s="117">
        <f t="shared" si="5"/>
        <v>1.6666666666666667</v>
      </c>
      <c r="X17" s="117">
        <f t="shared" si="6"/>
        <v>1.6666666666666667</v>
      </c>
      <c r="Y17" s="118">
        <f t="shared" si="7"/>
        <v>1.3181818181818181</v>
      </c>
    </row>
    <row r="18" spans="2:25" ht="27" customHeight="1" thickBot="1">
      <c r="B18" s="99" t="s">
        <v>134</v>
      </c>
      <c r="C18" s="120">
        <v>6</v>
      </c>
      <c r="D18" s="121">
        <v>19</v>
      </c>
      <c r="E18" s="141">
        <v>43</v>
      </c>
      <c r="F18" s="141">
        <v>10</v>
      </c>
      <c r="G18" s="123">
        <v>23</v>
      </c>
      <c r="H18" s="120">
        <v>4</v>
      </c>
      <c r="I18" s="121">
        <v>19</v>
      </c>
      <c r="J18" s="141">
        <v>50</v>
      </c>
      <c r="K18" s="141">
        <v>7</v>
      </c>
      <c r="L18" s="123">
        <v>28</v>
      </c>
      <c r="M18" s="120">
        <v>18</v>
      </c>
      <c r="N18" s="121">
        <v>28</v>
      </c>
      <c r="O18" s="141">
        <v>31</v>
      </c>
      <c r="P18" s="141">
        <v>16</v>
      </c>
      <c r="Q18" s="123">
        <v>13</v>
      </c>
      <c r="R18" s="124">
        <f t="shared" si="0"/>
        <v>28</v>
      </c>
      <c r="S18" s="125">
        <f t="shared" si="1"/>
        <v>66</v>
      </c>
      <c r="T18" s="125">
        <f t="shared" si="2"/>
        <v>124</v>
      </c>
      <c r="U18" s="122">
        <f t="shared" si="3"/>
        <v>33</v>
      </c>
      <c r="V18" s="122">
        <f t="shared" si="4"/>
        <v>64</v>
      </c>
      <c r="W18" s="126">
        <f t="shared" si="5"/>
        <v>1.467741935483871</v>
      </c>
      <c r="X18" s="126">
        <f>U18/R18</f>
        <v>1.1785714285714286</v>
      </c>
      <c r="Y18" s="290">
        <f t="shared" si="7"/>
        <v>0.96969696969696972</v>
      </c>
    </row>
    <row r="19" spans="2:25" ht="27" customHeight="1" thickBot="1">
      <c r="B19" s="127" t="s">
        <v>280</v>
      </c>
      <c r="C19" s="67">
        <f t="shared" ref="C19:L19" si="8">SUM(C7:C18)</f>
        <v>82</v>
      </c>
      <c r="D19" s="68">
        <f t="shared" si="8"/>
        <v>178</v>
      </c>
      <c r="E19" s="68">
        <f t="shared" si="8"/>
        <v>603</v>
      </c>
      <c r="F19" s="69">
        <f t="shared" si="8"/>
        <v>206</v>
      </c>
      <c r="G19" s="70">
        <f t="shared" si="8"/>
        <v>299</v>
      </c>
      <c r="H19" s="67">
        <f t="shared" si="8"/>
        <v>69</v>
      </c>
      <c r="I19" s="68">
        <f t="shared" si="8"/>
        <v>186</v>
      </c>
      <c r="J19" s="68">
        <f t="shared" si="8"/>
        <v>587</v>
      </c>
      <c r="K19" s="292">
        <f t="shared" si="8"/>
        <v>171</v>
      </c>
      <c r="L19" s="70">
        <f t="shared" si="8"/>
        <v>292</v>
      </c>
      <c r="M19" s="67">
        <f t="shared" ref="M19:Q19" si="9">SUM(M7:M18)</f>
        <v>52</v>
      </c>
      <c r="N19" s="68">
        <f t="shared" si="9"/>
        <v>175</v>
      </c>
      <c r="O19" s="68">
        <f t="shared" si="9"/>
        <v>454</v>
      </c>
      <c r="P19" s="292">
        <f t="shared" si="9"/>
        <v>94</v>
      </c>
      <c r="Q19" s="70">
        <f t="shared" si="9"/>
        <v>152</v>
      </c>
      <c r="R19" s="129">
        <f>SUM(C19,H19,M19)</f>
        <v>203</v>
      </c>
      <c r="S19" s="128">
        <f t="shared" si="1"/>
        <v>539</v>
      </c>
      <c r="T19" s="130">
        <f t="shared" si="2"/>
        <v>1644</v>
      </c>
      <c r="U19" s="131">
        <f t="shared" si="3"/>
        <v>471</v>
      </c>
      <c r="V19" s="69">
        <f t="shared" si="4"/>
        <v>743</v>
      </c>
      <c r="W19" s="132">
        <f>(T19-U19)/(90*12-R19)</f>
        <v>1.3375142531356898</v>
      </c>
      <c r="X19" s="132">
        <f t="shared" si="6"/>
        <v>2.3201970443349755</v>
      </c>
      <c r="Y19" s="291">
        <f>V19/S19</f>
        <v>1.3784786641929498</v>
      </c>
    </row>
  </sheetData>
  <mergeCells count="17">
    <mergeCell ref="B4:B6"/>
    <mergeCell ref="M4:Q4"/>
    <mergeCell ref="C4:G4"/>
    <mergeCell ref="H4:L4"/>
    <mergeCell ref="C5:C6"/>
    <mergeCell ref="D5:D6"/>
    <mergeCell ref="E5:E6"/>
    <mergeCell ref="H5:H6"/>
    <mergeCell ref="R4:Y4"/>
    <mergeCell ref="I5:I6"/>
    <mergeCell ref="J5:J6"/>
    <mergeCell ref="M5:M6"/>
    <mergeCell ref="T5:T6"/>
    <mergeCell ref="N5:N6"/>
    <mergeCell ref="O5:O6"/>
    <mergeCell ref="R5:R6"/>
    <mergeCell ref="S5:S6"/>
  </mergeCells>
  <phoneticPr fontId="7"/>
  <printOptions horizontalCentered="1"/>
  <pageMargins left="0.87" right="0.55118110236220474" top="0.98425196850393704" bottom="0.98425196850393704" header="0.51181102362204722" footer="0.51181102362204722"/>
  <pageSetup paperSize="9" scale="8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B1:BU79"/>
  <sheetViews>
    <sheetView view="pageBreakPreview" zoomScale="85" zoomScaleNormal="40" zoomScaleSheetLayoutView="85" workbookViewId="0">
      <selection activeCell="AF1" sqref="A1:AF1048576"/>
    </sheetView>
  </sheetViews>
  <sheetFormatPr defaultColWidth="9" defaultRowHeight="13"/>
  <cols>
    <col min="1" max="1" width="8.6328125" customWidth="1"/>
    <col min="2" max="2" width="12.90625" customWidth="1"/>
    <col min="3" max="3" width="9.36328125" customWidth="1"/>
    <col min="4" max="4" width="12.26953125" customWidth="1"/>
    <col min="5" max="5" width="9.08984375" bestFit="1" customWidth="1"/>
    <col min="6" max="10" width="11.90625" customWidth="1"/>
    <col min="11" max="11" width="6.08984375" customWidth="1"/>
    <col min="12" max="15" width="11.90625" customWidth="1"/>
    <col min="16" max="16" width="7" customWidth="1"/>
    <col min="17" max="17" width="14.36328125" customWidth="1"/>
    <col min="18" max="18" width="9.08984375" bestFit="1" customWidth="1"/>
    <col min="19" max="19" width="9.08984375" customWidth="1"/>
    <col min="20" max="20" width="10" hidden="1" customWidth="1"/>
    <col min="21" max="21" width="8.36328125" style="37" hidden="1" customWidth="1"/>
    <col min="22" max="22" width="5.6328125" hidden="1" customWidth="1"/>
    <col min="23" max="23" width="14.36328125" hidden="1" customWidth="1"/>
    <col min="24" max="24" width="9" hidden="1" customWidth="1"/>
    <col min="25" max="25" width="10" hidden="1" customWidth="1"/>
    <col min="26" max="26" width="8.36328125" style="37" hidden="1" customWidth="1"/>
    <col min="27" max="27" width="5.6328125" hidden="1" customWidth="1"/>
    <col min="28" max="28" width="12.36328125" hidden="1" customWidth="1"/>
    <col min="29" max="29" width="9.08984375" hidden="1" customWidth="1"/>
    <col min="30" max="30" width="10.36328125" hidden="1" customWidth="1"/>
    <col min="31" max="31" width="9.08984375" hidden="1" customWidth="1"/>
    <col min="32" max="32" width="8.08984375" customWidth="1"/>
    <col min="33" max="33" width="12.36328125" hidden="1" customWidth="1"/>
    <col min="34" max="34" width="9.08984375" hidden="1" customWidth="1"/>
    <col min="35" max="35" width="10.36328125" hidden="1" customWidth="1"/>
    <col min="36" max="36" width="9.08984375" hidden="1" customWidth="1"/>
    <col min="37" max="37" width="31.26953125" hidden="1" customWidth="1"/>
    <col min="38" max="38" width="7.36328125" hidden="1" customWidth="1"/>
    <col min="39" max="40" width="9.26953125" hidden="1" customWidth="1"/>
    <col min="41" max="41" width="12.36328125" hidden="1" customWidth="1"/>
    <col min="42" max="42" width="9.08984375" hidden="1" customWidth="1"/>
    <col min="43" max="43" width="10.36328125" hidden="1" customWidth="1"/>
    <col min="44" max="44" width="9.08984375" hidden="1" customWidth="1"/>
    <col min="45" max="45" width="0" hidden="1" customWidth="1"/>
    <col min="46" max="46" width="12.36328125" hidden="1" customWidth="1"/>
    <col min="47" max="47" width="9.08984375" hidden="1" customWidth="1"/>
    <col min="48" max="48" width="10.36328125" hidden="1" customWidth="1"/>
    <col min="49" max="49" width="9.08984375" hidden="1" customWidth="1"/>
    <col min="50" max="50" width="0" hidden="1" customWidth="1"/>
    <col min="51" max="51" width="9" customWidth="1"/>
    <col min="52" max="52" width="12.7265625" bestFit="1" customWidth="1"/>
    <col min="53" max="53" width="9.26953125" bestFit="1" customWidth="1"/>
    <col min="58" max="58" width="12.08984375" customWidth="1"/>
    <col min="61" max="61" width="12.6328125" bestFit="1" customWidth="1"/>
  </cols>
  <sheetData>
    <row r="1" spans="2:73" ht="29.25" customHeight="1">
      <c r="B1" s="37"/>
      <c r="G1" s="37"/>
      <c r="L1" s="37"/>
      <c r="Q1" s="37"/>
      <c r="U1"/>
      <c r="W1" s="37"/>
      <c r="Z1"/>
      <c r="AA1" s="72"/>
      <c r="AB1" s="37"/>
      <c r="AF1" s="72"/>
      <c r="AG1" s="37"/>
      <c r="AK1" s="37"/>
      <c r="AO1" s="37"/>
      <c r="AT1" s="37"/>
    </row>
    <row r="2" spans="2:73">
      <c r="C2" s="23"/>
      <c r="H2" s="23"/>
      <c r="M2" s="23"/>
      <c r="R2" s="23"/>
      <c r="S2" s="23"/>
      <c r="U2"/>
      <c r="X2" s="23"/>
      <c r="Z2"/>
      <c r="AC2" s="23"/>
      <c r="AH2" s="23"/>
      <c r="AL2" s="23"/>
      <c r="AP2" s="23"/>
      <c r="AU2" s="23"/>
    </row>
    <row r="3" spans="2:73">
      <c r="C3" s="40"/>
      <c r="F3" s="23"/>
      <c r="G3" s="57"/>
      <c r="H3" s="40"/>
      <c r="I3" s="55"/>
      <c r="L3" s="57"/>
      <c r="M3" s="40"/>
      <c r="N3" s="55"/>
      <c r="P3" s="23"/>
      <c r="Q3" s="57"/>
      <c r="R3" s="40"/>
      <c r="S3" s="40"/>
      <c r="T3" s="55"/>
      <c r="U3"/>
      <c r="W3" s="57"/>
      <c r="X3" s="40"/>
      <c r="Y3" s="55"/>
      <c r="Z3"/>
      <c r="AB3" s="57"/>
      <c r="AC3" s="28"/>
      <c r="AD3" s="31"/>
      <c r="AG3" s="57"/>
      <c r="AH3" s="28"/>
      <c r="AI3" s="31"/>
      <c r="AL3" s="28"/>
      <c r="AM3" s="31"/>
      <c r="AO3" s="57"/>
      <c r="AP3" s="28"/>
      <c r="AQ3" s="31"/>
      <c r="AT3" s="91"/>
      <c r="AU3" s="28"/>
      <c r="AV3" s="92"/>
      <c r="AW3" s="93"/>
      <c r="AZ3" s="28"/>
      <c r="BE3" s="28"/>
      <c r="BI3" s="356"/>
      <c r="BJ3" s="28"/>
      <c r="BK3" s="354"/>
      <c r="BN3" s="329"/>
      <c r="BO3" s="28"/>
      <c r="BP3" s="330"/>
      <c r="BS3" s="329"/>
      <c r="BT3" s="28"/>
      <c r="BU3" s="330"/>
    </row>
    <row r="4" spans="2:73">
      <c r="C4" s="40"/>
      <c r="F4" s="23"/>
      <c r="G4" s="57"/>
      <c r="H4" s="40"/>
      <c r="I4" s="55"/>
      <c r="L4" s="57"/>
      <c r="M4" s="40"/>
      <c r="N4" s="55"/>
      <c r="P4" s="23"/>
      <c r="Q4" s="57"/>
      <c r="R4" s="40"/>
      <c r="S4" s="40"/>
      <c r="T4" s="55"/>
      <c r="U4"/>
      <c r="W4" s="57"/>
      <c r="X4" s="40"/>
      <c r="Y4" s="55"/>
      <c r="Z4"/>
      <c r="AB4" s="57"/>
      <c r="AC4" s="28"/>
      <c r="AD4" s="31"/>
      <c r="AG4" s="57"/>
      <c r="AH4" s="28"/>
      <c r="AI4" s="31"/>
      <c r="AK4" s="57"/>
      <c r="AL4" s="28"/>
      <c r="AM4" s="31"/>
      <c r="AO4" s="57"/>
      <c r="AP4" s="28"/>
      <c r="AQ4" s="31"/>
      <c r="AT4" s="91"/>
      <c r="AU4" s="28"/>
      <c r="AV4" s="92"/>
      <c r="AW4" s="93"/>
      <c r="AZ4" s="28"/>
      <c r="BE4" s="28"/>
      <c r="BI4" s="356"/>
      <c r="BJ4" s="28"/>
      <c r="BK4" s="354"/>
      <c r="BN4" s="329"/>
      <c r="BO4" s="28"/>
      <c r="BP4" s="330"/>
      <c r="BS4" s="329"/>
      <c r="BT4" s="28"/>
      <c r="BU4" s="330"/>
    </row>
    <row r="5" spans="2:73">
      <c r="C5" s="40"/>
      <c r="F5" s="23"/>
      <c r="G5" s="57"/>
      <c r="H5" s="40"/>
      <c r="I5" s="55"/>
      <c r="L5" s="57"/>
      <c r="M5" s="40"/>
      <c r="N5" s="55"/>
      <c r="P5" s="23"/>
      <c r="Q5" s="57"/>
      <c r="R5" s="40"/>
      <c r="S5" s="40"/>
      <c r="T5" s="55"/>
      <c r="U5"/>
      <c r="W5" s="57"/>
      <c r="X5" s="40"/>
      <c r="Y5" s="55"/>
      <c r="Z5"/>
      <c r="AB5" s="57"/>
      <c r="AC5" s="28"/>
      <c r="AD5" s="31"/>
      <c r="AG5" s="57"/>
      <c r="AH5" s="28"/>
      <c r="AI5" s="31"/>
      <c r="AK5" s="57"/>
      <c r="AL5" s="28"/>
      <c r="AM5" s="31"/>
      <c r="AO5" s="57"/>
      <c r="AP5" s="28"/>
      <c r="AQ5" s="31"/>
      <c r="AT5" s="91"/>
      <c r="AU5" s="28"/>
      <c r="AV5" s="92"/>
      <c r="AW5" s="93"/>
      <c r="AZ5" s="28"/>
      <c r="BE5" s="28"/>
      <c r="BI5" s="356"/>
      <c r="BJ5" s="28"/>
      <c r="BK5" s="354"/>
      <c r="BN5" s="329"/>
      <c r="BO5" s="28"/>
      <c r="BP5" s="330"/>
      <c r="BS5" s="329"/>
      <c r="BT5" s="28"/>
      <c r="BU5" s="330"/>
    </row>
    <row r="6" spans="2:73">
      <c r="C6" s="40"/>
      <c r="F6" s="23"/>
      <c r="G6" s="57"/>
      <c r="H6" s="40"/>
      <c r="I6" s="55"/>
      <c r="L6" s="57"/>
      <c r="M6" s="40"/>
      <c r="N6" s="55"/>
      <c r="P6" s="23"/>
      <c r="Q6" s="57"/>
      <c r="R6" s="40"/>
      <c r="S6" s="40"/>
      <c r="T6" s="55"/>
      <c r="U6"/>
      <c r="W6" s="57"/>
      <c r="X6" s="40"/>
      <c r="Y6" s="55"/>
      <c r="Z6"/>
      <c r="AB6" s="57"/>
      <c r="AC6" s="28"/>
      <c r="AD6" s="31"/>
      <c r="AG6" s="57"/>
      <c r="AH6" s="28"/>
      <c r="AI6" s="31"/>
      <c r="AK6" s="57"/>
      <c r="AL6" s="28"/>
      <c r="AM6" s="31"/>
      <c r="AO6" s="57"/>
      <c r="AP6" s="28"/>
      <c r="AQ6" s="31"/>
      <c r="AT6" s="91"/>
      <c r="AU6" s="28"/>
      <c r="AV6" s="92"/>
      <c r="AW6" s="93"/>
      <c r="AZ6" s="28"/>
      <c r="BE6" s="28"/>
      <c r="BI6" s="356"/>
      <c r="BJ6" s="28"/>
      <c r="BK6" s="354"/>
      <c r="BN6" s="329"/>
      <c r="BO6" s="28"/>
      <c r="BP6" s="330"/>
      <c r="BS6" s="329"/>
      <c r="BT6" s="28"/>
      <c r="BU6" s="330"/>
    </row>
    <row r="7" spans="2:73">
      <c r="C7" s="40"/>
      <c r="F7" s="23"/>
      <c r="G7" s="57"/>
      <c r="H7" s="40"/>
      <c r="I7" s="55"/>
      <c r="L7" s="57"/>
      <c r="M7" s="40"/>
      <c r="N7" s="55"/>
      <c r="P7" s="23"/>
      <c r="Q7" s="57"/>
      <c r="R7" s="40"/>
      <c r="S7" s="40"/>
      <c r="T7" s="55"/>
      <c r="U7"/>
      <c r="W7" s="57"/>
      <c r="X7" s="40"/>
      <c r="Y7" s="55"/>
      <c r="Z7"/>
      <c r="AB7" s="57"/>
      <c r="AC7" s="28"/>
      <c r="AD7" s="31"/>
      <c r="AG7" s="57"/>
      <c r="AH7" s="28"/>
      <c r="AI7" s="31"/>
      <c r="AK7" s="57"/>
      <c r="AL7" s="28"/>
      <c r="AM7" s="31"/>
      <c r="AO7" s="57"/>
      <c r="AP7" s="28"/>
      <c r="AQ7" s="31"/>
      <c r="AT7" s="91"/>
      <c r="AU7" s="28"/>
      <c r="AV7" s="92"/>
      <c r="AW7" s="93"/>
      <c r="AZ7" s="28"/>
      <c r="BE7" s="28"/>
      <c r="BI7" s="356"/>
      <c r="BJ7" s="28"/>
      <c r="BK7" s="354"/>
      <c r="BN7" s="329"/>
      <c r="BO7" s="28"/>
      <c r="BP7" s="330"/>
      <c r="BS7" s="329"/>
      <c r="BT7" s="28"/>
      <c r="BU7" s="330"/>
    </row>
    <row r="8" spans="2:73">
      <c r="C8" s="40"/>
      <c r="F8" s="23"/>
      <c r="G8" s="57"/>
      <c r="H8" s="40"/>
      <c r="I8" s="55"/>
      <c r="L8" s="57"/>
      <c r="M8" s="40"/>
      <c r="N8" s="55"/>
      <c r="P8" s="23"/>
      <c r="Q8" s="57"/>
      <c r="R8" s="40"/>
      <c r="S8" s="40"/>
      <c r="T8" s="55"/>
      <c r="U8"/>
      <c r="W8" s="57"/>
      <c r="X8" s="40"/>
      <c r="Y8" s="55"/>
      <c r="Z8"/>
      <c r="AB8" s="57"/>
      <c r="AC8" s="28"/>
      <c r="AD8" s="31"/>
      <c r="AG8" s="57"/>
      <c r="AH8" s="28"/>
      <c r="AI8" s="31"/>
      <c r="AK8" s="57"/>
      <c r="AL8" s="28"/>
      <c r="AM8" s="31"/>
      <c r="AO8" s="57"/>
      <c r="AP8" s="28"/>
      <c r="AQ8" s="31"/>
      <c r="AT8" s="91"/>
      <c r="AU8" s="28"/>
      <c r="AV8" s="92"/>
      <c r="AW8" s="93"/>
      <c r="AZ8" s="28"/>
      <c r="BE8" s="28"/>
      <c r="BI8" s="356"/>
      <c r="BJ8" s="28"/>
      <c r="BK8" s="354"/>
      <c r="BN8" s="329"/>
      <c r="BO8" s="28"/>
      <c r="BP8" s="330"/>
      <c r="BS8" s="329"/>
      <c r="BT8" s="28"/>
      <c r="BU8" s="330"/>
    </row>
    <row r="9" spans="2:73">
      <c r="C9" s="40"/>
      <c r="F9" s="23"/>
      <c r="G9" s="57"/>
      <c r="H9" s="40"/>
      <c r="I9" s="55"/>
      <c r="L9" s="57"/>
      <c r="M9" s="40"/>
      <c r="N9" s="55"/>
      <c r="P9" s="23"/>
      <c r="Q9" s="57"/>
      <c r="R9" s="40"/>
      <c r="S9" s="40"/>
      <c r="T9" s="55"/>
      <c r="U9"/>
      <c r="W9" s="57"/>
      <c r="X9" s="40"/>
      <c r="Y9" s="55"/>
      <c r="Z9"/>
      <c r="AB9" s="57"/>
      <c r="AC9" s="28"/>
      <c r="AD9" s="31"/>
      <c r="AG9" s="57"/>
      <c r="AH9" s="28"/>
      <c r="AI9" s="31"/>
      <c r="AK9" s="57"/>
      <c r="AL9" s="28"/>
      <c r="AM9" s="31"/>
      <c r="AO9" s="57"/>
      <c r="AP9" s="28"/>
      <c r="AQ9" s="31"/>
      <c r="AT9" s="91"/>
      <c r="AU9" s="28"/>
      <c r="AV9" s="92"/>
      <c r="AW9" s="93"/>
      <c r="AZ9" s="28"/>
      <c r="BE9" s="28"/>
      <c r="BI9" s="356"/>
      <c r="BJ9" s="28"/>
      <c r="BK9" s="354"/>
      <c r="BN9" s="329"/>
      <c r="BO9" s="28"/>
      <c r="BP9" s="330"/>
      <c r="BS9" s="329"/>
      <c r="BT9" s="28"/>
      <c r="BU9" s="330"/>
    </row>
    <row r="10" spans="2:73">
      <c r="C10" s="40"/>
      <c r="F10" s="23"/>
      <c r="G10" s="57"/>
      <c r="H10" s="40"/>
      <c r="I10" s="55"/>
      <c r="L10" s="57"/>
      <c r="M10" s="40"/>
      <c r="N10" s="55"/>
      <c r="P10" s="23"/>
      <c r="Q10" s="57"/>
      <c r="R10" s="40"/>
      <c r="S10" s="40"/>
      <c r="T10" s="55"/>
      <c r="U10"/>
      <c r="W10" s="57"/>
      <c r="X10" s="40"/>
      <c r="Y10" s="55"/>
      <c r="Z10"/>
      <c r="AB10" s="57"/>
      <c r="AC10" s="28"/>
      <c r="AD10" s="31"/>
      <c r="AG10" s="57"/>
      <c r="AH10" s="28"/>
      <c r="AI10" s="31"/>
      <c r="AK10" s="57"/>
      <c r="AL10" s="28"/>
      <c r="AM10" s="31"/>
      <c r="AO10" s="57"/>
      <c r="AP10" s="28"/>
      <c r="AQ10" s="31"/>
      <c r="AT10" s="91"/>
      <c r="AU10" s="28"/>
      <c r="AV10" s="92"/>
      <c r="AW10" s="93"/>
      <c r="AZ10" s="28"/>
      <c r="BE10" s="28"/>
      <c r="BI10" s="356"/>
      <c r="BJ10" s="28"/>
      <c r="BK10" s="354"/>
      <c r="BN10" s="329"/>
      <c r="BO10" s="28"/>
      <c r="BP10" s="330"/>
      <c r="BS10" s="329"/>
      <c r="BT10" s="28"/>
      <c r="BU10" s="330"/>
    </row>
    <row r="11" spans="2:73">
      <c r="C11" s="40"/>
      <c r="F11" s="23"/>
      <c r="G11" s="57"/>
      <c r="H11" s="40"/>
      <c r="I11" s="55"/>
      <c r="L11" s="57"/>
      <c r="M11" s="40"/>
      <c r="N11" s="55"/>
      <c r="P11" s="23"/>
      <c r="Q11" s="57"/>
      <c r="R11" s="40"/>
      <c r="S11" s="40"/>
      <c r="T11" s="55"/>
      <c r="U11"/>
      <c r="W11" s="57"/>
      <c r="X11" s="40"/>
      <c r="Y11" s="55"/>
      <c r="Z11"/>
      <c r="AB11" s="57"/>
      <c r="AC11" s="28"/>
      <c r="AD11" s="31"/>
      <c r="AG11" s="57"/>
      <c r="AH11" s="28"/>
      <c r="AI11" s="31"/>
      <c r="AK11" s="57"/>
      <c r="AL11" s="28"/>
      <c r="AM11" s="31"/>
      <c r="AO11" s="57"/>
      <c r="AP11" s="28"/>
      <c r="AQ11" s="31"/>
      <c r="AT11" s="91"/>
      <c r="AU11" s="28"/>
      <c r="AV11" s="92"/>
      <c r="AW11" s="93"/>
      <c r="AZ11" s="28"/>
      <c r="BE11" s="28"/>
      <c r="BI11" s="356"/>
      <c r="BJ11" s="28"/>
      <c r="BK11" s="354"/>
      <c r="BN11" s="329"/>
      <c r="BO11" s="28"/>
      <c r="BP11" s="330"/>
      <c r="BS11" s="329"/>
      <c r="BT11" s="28"/>
      <c r="BU11" s="330"/>
    </row>
    <row r="12" spans="2:73">
      <c r="C12" s="40"/>
      <c r="F12" s="23"/>
      <c r="G12" s="57"/>
      <c r="H12" s="40"/>
      <c r="I12" s="55"/>
      <c r="L12" s="57"/>
      <c r="M12" s="40"/>
      <c r="N12" s="55"/>
      <c r="P12" s="23"/>
      <c r="Q12" s="57"/>
      <c r="R12" s="40"/>
      <c r="S12" s="40"/>
      <c r="T12" s="55"/>
      <c r="U12"/>
      <c r="W12" s="57"/>
      <c r="X12" s="40"/>
      <c r="Y12" s="55"/>
      <c r="Z12"/>
      <c r="AB12" s="57"/>
      <c r="AC12" s="28"/>
      <c r="AD12" s="31"/>
      <c r="AG12" s="57"/>
      <c r="AH12" s="28"/>
      <c r="AI12" s="31"/>
      <c r="AK12" s="57"/>
      <c r="AL12" s="28"/>
      <c r="AM12" s="31"/>
      <c r="AO12" s="57"/>
      <c r="AP12" s="28"/>
      <c r="AQ12" s="31"/>
      <c r="AT12" s="91"/>
      <c r="AU12" s="28"/>
      <c r="AV12" s="92"/>
      <c r="AW12" s="93"/>
      <c r="AZ12" s="28"/>
      <c r="BE12" s="28"/>
      <c r="BI12" s="356"/>
      <c r="BJ12" s="28"/>
      <c r="BK12" s="354"/>
      <c r="BN12" s="329"/>
      <c r="BO12" s="28"/>
      <c r="BP12" s="330"/>
      <c r="BS12" s="329"/>
      <c r="BT12" s="28"/>
      <c r="BU12" s="330"/>
    </row>
    <row r="13" spans="2:73">
      <c r="C13" s="40"/>
      <c r="F13" s="23"/>
      <c r="G13" s="57"/>
      <c r="H13" s="40"/>
      <c r="I13" s="55"/>
      <c r="L13" s="57"/>
      <c r="M13" s="40"/>
      <c r="N13" s="55"/>
      <c r="P13" s="23"/>
      <c r="Q13" s="57"/>
      <c r="R13" s="40"/>
      <c r="S13" s="40"/>
      <c r="T13" s="55"/>
      <c r="U13"/>
      <c r="W13" s="57"/>
      <c r="X13" s="40"/>
      <c r="Y13" s="55"/>
      <c r="Z13"/>
      <c r="AB13" s="57"/>
      <c r="AC13" s="28"/>
      <c r="AD13" s="31"/>
      <c r="AG13" s="57"/>
      <c r="AH13" s="28"/>
      <c r="AI13" s="31"/>
      <c r="AK13" s="57"/>
      <c r="AL13" s="28"/>
      <c r="AM13" s="31"/>
      <c r="AO13" s="57"/>
      <c r="AP13" s="28"/>
      <c r="AQ13" s="31"/>
      <c r="AT13" s="91"/>
      <c r="AU13" s="28"/>
      <c r="AV13" s="92"/>
      <c r="AW13" s="93"/>
      <c r="AZ13" s="28"/>
      <c r="BE13" s="28"/>
      <c r="BI13" s="356"/>
      <c r="BJ13" s="28"/>
      <c r="BK13" s="354"/>
      <c r="BN13" s="331"/>
      <c r="BO13" s="28"/>
      <c r="BP13" s="330"/>
      <c r="BS13" s="329"/>
      <c r="BT13" s="28"/>
      <c r="BU13" s="330"/>
    </row>
    <row r="14" spans="2:73">
      <c r="C14" s="40"/>
      <c r="F14" s="23"/>
      <c r="G14" s="57"/>
      <c r="H14" s="40"/>
      <c r="I14" s="55"/>
      <c r="L14" s="57"/>
      <c r="M14" s="40"/>
      <c r="N14" s="55"/>
      <c r="P14" s="23"/>
      <c r="Q14" s="57"/>
      <c r="R14" s="40"/>
      <c r="S14" s="40"/>
      <c r="T14" s="55"/>
      <c r="U14"/>
      <c r="W14" s="57"/>
      <c r="X14" s="40"/>
      <c r="Y14" s="55"/>
      <c r="Z14"/>
      <c r="AB14" s="57"/>
      <c r="AC14" s="28"/>
      <c r="AD14" s="31"/>
      <c r="AG14" s="57"/>
      <c r="AH14" s="28"/>
      <c r="AI14" s="31"/>
      <c r="AK14" s="57"/>
      <c r="AL14" s="28"/>
      <c r="AM14" s="31"/>
      <c r="AO14" s="57"/>
      <c r="AP14" s="28"/>
      <c r="AQ14" s="31"/>
      <c r="AT14" s="91"/>
      <c r="AU14" s="28"/>
      <c r="AV14" s="92"/>
      <c r="AW14" s="93"/>
      <c r="AZ14" s="28"/>
      <c r="BE14" s="28"/>
      <c r="BI14" s="357"/>
      <c r="BJ14" s="28"/>
      <c r="BK14" s="354"/>
      <c r="BN14" s="329"/>
      <c r="BO14" s="28"/>
      <c r="BP14" s="330"/>
      <c r="BS14" s="329"/>
      <c r="BT14" s="28"/>
      <c r="BU14" s="330"/>
    </row>
    <row r="15" spans="2:73">
      <c r="C15" s="40"/>
      <c r="F15" s="23"/>
      <c r="G15" s="57"/>
      <c r="H15" s="40"/>
      <c r="I15" s="55"/>
      <c r="L15" s="57"/>
      <c r="M15" s="40"/>
      <c r="N15" s="55"/>
      <c r="P15" s="23"/>
      <c r="Q15" s="57"/>
      <c r="R15" s="40"/>
      <c r="S15" s="40"/>
      <c r="T15" s="55"/>
      <c r="U15"/>
      <c r="W15" s="57"/>
      <c r="X15" s="40"/>
      <c r="Y15" s="55"/>
      <c r="Z15"/>
      <c r="AB15" s="57"/>
      <c r="AC15" s="28"/>
      <c r="AD15" s="31"/>
      <c r="AG15" s="57"/>
      <c r="AH15" s="28"/>
      <c r="AI15" s="31"/>
      <c r="AK15" s="57"/>
      <c r="AL15" s="28"/>
      <c r="AM15" s="31"/>
      <c r="AO15" s="57"/>
      <c r="AP15" s="28"/>
      <c r="AQ15" s="31"/>
      <c r="AT15" s="93"/>
      <c r="AU15" s="28"/>
      <c r="AV15" s="92"/>
      <c r="AW15" s="93"/>
      <c r="AZ15" s="28"/>
      <c r="BE15" s="28"/>
      <c r="BI15" s="356"/>
      <c r="BJ15" s="28"/>
      <c r="BK15" s="354"/>
      <c r="BN15" s="329"/>
      <c r="BO15" s="28"/>
      <c r="BP15" s="330"/>
      <c r="BS15" s="331"/>
      <c r="BT15" s="28"/>
      <c r="BU15" s="330"/>
    </row>
    <row r="16" spans="2:73">
      <c r="C16" s="40"/>
      <c r="F16" s="23"/>
      <c r="G16" s="57"/>
      <c r="H16" s="40"/>
      <c r="I16" s="55"/>
      <c r="L16" s="57"/>
      <c r="M16" s="40"/>
      <c r="N16" s="55"/>
      <c r="P16" s="23"/>
      <c r="Q16" s="57"/>
      <c r="R16" s="40"/>
      <c r="S16" s="40"/>
      <c r="T16" s="55"/>
      <c r="U16"/>
      <c r="W16" s="57"/>
      <c r="X16" s="40"/>
      <c r="Y16" s="55"/>
      <c r="Z16"/>
      <c r="AB16" s="57"/>
      <c r="AC16" s="28"/>
      <c r="AD16" s="31"/>
      <c r="AG16" s="57"/>
      <c r="AH16" s="28"/>
      <c r="AI16" s="31"/>
      <c r="AK16" s="57"/>
      <c r="AL16" s="28"/>
      <c r="AM16" s="31"/>
      <c r="AO16" s="57"/>
      <c r="AP16" s="28"/>
      <c r="AQ16" s="31"/>
      <c r="AT16" s="91"/>
      <c r="AU16" s="28"/>
      <c r="AV16" s="92"/>
      <c r="AW16" s="93"/>
      <c r="AZ16" s="28"/>
      <c r="BE16" s="28"/>
      <c r="BI16" s="355"/>
      <c r="BJ16" s="28"/>
      <c r="BK16" s="354"/>
      <c r="BN16" s="329"/>
      <c r="BO16" s="28"/>
      <c r="BP16" s="354"/>
      <c r="BS16" s="329"/>
      <c r="BT16" s="28"/>
      <c r="BU16" s="354"/>
    </row>
    <row r="17" spans="2:73">
      <c r="C17" s="40"/>
      <c r="F17" s="23"/>
      <c r="G17" s="57"/>
      <c r="H17" s="40"/>
      <c r="I17" s="55"/>
      <c r="L17" s="57"/>
      <c r="M17" s="40"/>
      <c r="N17" s="55"/>
      <c r="P17" s="23"/>
      <c r="Q17" s="57"/>
      <c r="R17" s="40"/>
      <c r="S17" s="40"/>
      <c r="T17" s="55"/>
      <c r="U17"/>
      <c r="W17" s="57"/>
      <c r="X17" s="40"/>
      <c r="Y17" s="55"/>
      <c r="Z17"/>
      <c r="AB17" s="57"/>
      <c r="AC17" s="28"/>
      <c r="AD17" s="31"/>
      <c r="AG17" s="57"/>
      <c r="AH17" s="28"/>
      <c r="AI17" s="31"/>
      <c r="AK17" s="57"/>
      <c r="AL17" s="28"/>
      <c r="AM17" s="31"/>
      <c r="AP17" s="28"/>
      <c r="AQ17" s="31"/>
      <c r="AT17" s="91"/>
      <c r="AU17" s="28"/>
      <c r="AV17" s="92"/>
      <c r="AW17" s="93"/>
      <c r="AZ17" s="28"/>
      <c r="BE17" s="28"/>
      <c r="BI17" s="358"/>
      <c r="BJ17" s="28"/>
      <c r="BK17" s="354"/>
      <c r="BN17" s="329"/>
      <c r="BO17" s="28"/>
      <c r="BP17" s="354"/>
      <c r="BS17" s="329"/>
      <c r="BT17" s="28"/>
      <c r="BU17" s="354"/>
    </row>
    <row r="18" spans="2:73">
      <c r="C18" s="40"/>
      <c r="F18" s="23"/>
      <c r="G18" s="57"/>
      <c r="H18" s="40"/>
      <c r="I18" s="55"/>
      <c r="L18" s="57"/>
      <c r="M18" s="40"/>
      <c r="N18" s="55"/>
      <c r="P18" s="23"/>
      <c r="Q18" s="57"/>
      <c r="R18" s="40"/>
      <c r="S18" s="40"/>
      <c r="T18" s="55"/>
      <c r="U18"/>
      <c r="W18" s="57"/>
      <c r="X18" s="40"/>
      <c r="Y18" s="55"/>
      <c r="Z18"/>
      <c r="AB18" s="57"/>
      <c r="AC18" s="28"/>
      <c r="AD18" s="31"/>
      <c r="AG18" s="57"/>
      <c r="AH18" s="28"/>
      <c r="AI18" s="31"/>
      <c r="AK18" s="57"/>
      <c r="AL18" s="28"/>
      <c r="AM18" s="31"/>
      <c r="AO18" s="57"/>
      <c r="AP18" s="28"/>
      <c r="AQ18" s="31"/>
      <c r="AT18" s="91"/>
      <c r="AU18" s="28"/>
      <c r="AV18" s="92"/>
      <c r="AW18" s="93"/>
      <c r="AZ18" s="28"/>
      <c r="BE18" s="28"/>
      <c r="BI18" s="356"/>
      <c r="BJ18" s="28"/>
      <c r="BK18" s="354"/>
      <c r="BN18" s="329"/>
      <c r="BO18" s="28"/>
      <c r="BP18" s="354"/>
      <c r="BS18" s="329"/>
      <c r="BT18" s="28"/>
      <c r="BU18" s="354"/>
    </row>
    <row r="19" spans="2:73">
      <c r="C19" s="40"/>
      <c r="F19" s="23"/>
      <c r="G19" s="57"/>
      <c r="H19" s="40"/>
      <c r="I19" s="55"/>
      <c r="L19" s="57"/>
      <c r="M19" s="40"/>
      <c r="N19" s="55"/>
      <c r="P19" s="23"/>
      <c r="Q19" s="57"/>
      <c r="R19" s="40"/>
      <c r="S19" s="40"/>
      <c r="T19" s="55"/>
      <c r="U19"/>
      <c r="W19" s="57"/>
      <c r="X19" s="40"/>
      <c r="Y19" s="55"/>
      <c r="Z19"/>
      <c r="AB19" s="57"/>
      <c r="AC19" s="28"/>
      <c r="AD19" s="31"/>
      <c r="AG19" s="57"/>
      <c r="AH19" s="28"/>
      <c r="AI19" s="31"/>
      <c r="AK19" s="57"/>
      <c r="AL19" s="28"/>
      <c r="AM19" s="31"/>
      <c r="AO19" s="57"/>
      <c r="AP19" s="28"/>
      <c r="AQ19" s="31"/>
      <c r="AT19" s="91"/>
      <c r="AU19" s="28"/>
      <c r="AV19" s="92"/>
      <c r="AW19" s="93"/>
      <c r="AZ19" s="28"/>
      <c r="BE19" s="28"/>
      <c r="BI19" s="356"/>
      <c r="BJ19" s="28"/>
      <c r="BK19" s="354"/>
      <c r="BN19" s="329"/>
      <c r="BO19" s="28"/>
      <c r="BP19" s="354"/>
      <c r="BS19" s="329"/>
      <c r="BT19" s="28"/>
      <c r="BU19" s="354"/>
    </row>
    <row r="20" spans="2:73">
      <c r="C20" s="40"/>
      <c r="F20" s="23"/>
      <c r="G20" s="57"/>
      <c r="H20" s="40"/>
      <c r="I20" s="55"/>
      <c r="L20" s="57"/>
      <c r="M20" s="40"/>
      <c r="N20" s="55"/>
      <c r="P20" s="23"/>
      <c r="Q20" s="57"/>
      <c r="R20" s="40"/>
      <c r="S20" s="40"/>
      <c r="T20" s="55"/>
      <c r="U20"/>
      <c r="W20" s="57"/>
      <c r="X20" s="40"/>
      <c r="Y20" s="55"/>
      <c r="Z20"/>
      <c r="AB20" s="57"/>
      <c r="AC20" s="28"/>
      <c r="AD20" s="31"/>
      <c r="AG20" s="57"/>
      <c r="AH20" s="28"/>
      <c r="AI20" s="31"/>
      <c r="AK20" s="57"/>
      <c r="AL20" s="28"/>
      <c r="AM20" s="31"/>
      <c r="AO20" s="57"/>
      <c r="AP20" s="28"/>
      <c r="AQ20" s="31"/>
      <c r="AT20" s="91"/>
      <c r="AU20" s="28"/>
      <c r="AV20" s="92"/>
      <c r="AW20" s="93"/>
      <c r="AZ20" s="28"/>
      <c r="BE20" s="28"/>
      <c r="BI20" s="356"/>
      <c r="BJ20" s="28"/>
      <c r="BK20" s="354"/>
      <c r="BN20" s="329"/>
      <c r="BO20" s="28"/>
      <c r="BP20" s="354"/>
      <c r="BS20" s="329"/>
      <c r="BT20" s="28"/>
      <c r="BU20" s="354"/>
    </row>
    <row r="21" spans="2:73">
      <c r="C21" s="40"/>
      <c r="F21" s="23"/>
      <c r="G21" s="57"/>
      <c r="H21" s="40"/>
      <c r="I21" s="55"/>
      <c r="L21" s="57"/>
      <c r="M21" s="40"/>
      <c r="N21" s="55"/>
      <c r="P21" s="23"/>
      <c r="Q21" s="57"/>
      <c r="R21" s="40"/>
      <c r="S21" s="40"/>
      <c r="T21" s="55"/>
      <c r="U21"/>
      <c r="W21" s="57"/>
      <c r="X21" s="40"/>
      <c r="Y21" s="55"/>
      <c r="Z21"/>
      <c r="AB21" s="57"/>
      <c r="AC21" s="28"/>
      <c r="AD21" s="31"/>
      <c r="AG21" s="57"/>
      <c r="AH21" s="28"/>
      <c r="AI21" s="31"/>
      <c r="AK21" s="57"/>
      <c r="AL21" s="28"/>
      <c r="AM21" s="31"/>
      <c r="AO21" s="57"/>
      <c r="AP21" s="28"/>
      <c r="AQ21" s="31"/>
      <c r="AT21" s="91"/>
      <c r="AU21" s="28"/>
      <c r="AV21" s="92"/>
      <c r="AW21" s="93"/>
      <c r="AZ21" s="28"/>
      <c r="BE21" s="28"/>
      <c r="BI21" s="356"/>
      <c r="BJ21" s="28"/>
      <c r="BK21" s="354"/>
      <c r="BN21" s="329"/>
      <c r="BO21" s="28"/>
      <c r="BP21" s="354"/>
      <c r="BS21" s="329"/>
      <c r="BT21" s="28"/>
      <c r="BU21" s="354"/>
    </row>
    <row r="22" spans="2:73">
      <c r="C22" s="40"/>
      <c r="F22" s="23"/>
      <c r="G22" s="57"/>
      <c r="H22" s="40"/>
      <c r="I22" s="55"/>
      <c r="O22" s="37"/>
      <c r="P22" s="23"/>
    </row>
    <row r="23" spans="2:73" ht="18">
      <c r="E23" s="37"/>
      <c r="F23" s="23"/>
      <c r="H23" s="40"/>
      <c r="I23" s="55"/>
      <c r="M23" s="40"/>
      <c r="N23" s="56"/>
      <c r="P23" s="23"/>
      <c r="R23" s="40"/>
      <c r="S23" s="40"/>
      <c r="T23" s="56"/>
      <c r="U23"/>
      <c r="X23" s="40"/>
      <c r="Y23" s="56"/>
      <c r="Z23"/>
      <c r="AC23" s="40"/>
      <c r="AD23" s="56"/>
      <c r="AH23" s="40"/>
      <c r="AI23" s="56"/>
      <c r="AL23" s="40"/>
      <c r="AM23" s="56"/>
      <c r="AP23" s="40"/>
      <c r="AQ23" s="56"/>
      <c r="AU23" s="40"/>
      <c r="AV23" s="56"/>
      <c r="AZ23" s="241"/>
      <c r="BA23" s="242"/>
      <c r="BE23" s="241"/>
      <c r="BF23" s="242"/>
      <c r="BI23" s="359"/>
      <c r="BJ23" s="28"/>
      <c r="BN23" s="359"/>
      <c r="BO23" s="28"/>
    </row>
    <row r="24" spans="2:73">
      <c r="C24" s="40"/>
      <c r="D24" s="36"/>
      <c r="F24" s="23"/>
      <c r="H24" s="40"/>
      <c r="I24" s="56"/>
      <c r="M24" s="40"/>
      <c r="N24" s="55"/>
      <c r="P24" s="23"/>
    </row>
    <row r="25" spans="2:73">
      <c r="D25" s="36"/>
      <c r="V25" s="40"/>
    </row>
    <row r="26" spans="2:73">
      <c r="C26" s="40"/>
      <c r="D26" s="29"/>
    </row>
    <row r="27" spans="2:73">
      <c r="B27" s="29"/>
      <c r="C27" s="23"/>
      <c r="D27" s="29"/>
    </row>
    <row r="28" spans="2:73">
      <c r="B28" s="29"/>
      <c r="C28" s="23"/>
      <c r="D28" s="29"/>
    </row>
    <row r="29" spans="2:73">
      <c r="B29" s="29"/>
      <c r="C29" s="23"/>
      <c r="D29" s="29"/>
    </row>
    <row r="30" spans="2:73">
      <c r="B30" s="29"/>
      <c r="C30" s="23"/>
      <c r="D30" s="29"/>
    </row>
    <row r="31" spans="2:73">
      <c r="B31" s="29"/>
      <c r="C31" s="23"/>
      <c r="D31" s="29"/>
    </row>
    <row r="32" spans="2:73">
      <c r="B32" s="29"/>
      <c r="C32" s="23"/>
      <c r="D32" s="29"/>
    </row>
    <row r="33" spans="2:4">
      <c r="B33" s="29"/>
      <c r="C33" s="23"/>
      <c r="D33" s="29"/>
    </row>
    <row r="34" spans="2:4">
      <c r="B34" s="30"/>
      <c r="C34" s="23"/>
      <c r="D34" s="30"/>
    </row>
    <row r="35" spans="2:4">
      <c r="B35" s="29"/>
      <c r="C35" s="23"/>
      <c r="D35" s="29"/>
    </row>
    <row r="36" spans="2:4">
      <c r="B36" s="29"/>
      <c r="C36" s="23"/>
      <c r="D36" s="29"/>
    </row>
    <row r="37" spans="2:4">
      <c r="B37" s="29"/>
      <c r="C37" s="23"/>
      <c r="D37" s="29"/>
    </row>
    <row r="38" spans="2:4">
      <c r="B38" s="29"/>
      <c r="C38" s="23"/>
      <c r="D38" s="29"/>
    </row>
    <row r="39" spans="2:4">
      <c r="B39" s="29"/>
      <c r="C39" s="23"/>
      <c r="D39" s="29"/>
    </row>
    <row r="40" spans="2:4">
      <c r="B40" s="29"/>
      <c r="C40" s="23"/>
      <c r="D40" s="29"/>
    </row>
    <row r="41" spans="2:4">
      <c r="B41" s="29"/>
      <c r="C41" s="23"/>
      <c r="D41" s="29"/>
    </row>
    <row r="42" spans="2:4">
      <c r="B42" s="29"/>
      <c r="C42" s="23"/>
      <c r="D42" s="29"/>
    </row>
    <row r="43" spans="2:4">
      <c r="B43" s="29"/>
      <c r="C43" s="23"/>
      <c r="D43" s="29"/>
    </row>
    <row r="44" spans="2:4">
      <c r="B44" s="29"/>
      <c r="C44" s="23"/>
      <c r="D44" s="29"/>
    </row>
    <row r="45" spans="2:4">
      <c r="B45" s="29"/>
      <c r="C45" s="23"/>
      <c r="D45" s="29"/>
    </row>
    <row r="46" spans="2:4">
      <c r="B46" s="29"/>
      <c r="C46" s="23"/>
      <c r="D46" s="29"/>
    </row>
    <row r="47" spans="2:4">
      <c r="B47" s="29"/>
      <c r="C47" s="23"/>
      <c r="D47" s="29"/>
    </row>
    <row r="48" spans="2:4">
      <c r="B48" s="29"/>
      <c r="C48" s="23"/>
      <c r="D48" s="29"/>
    </row>
    <row r="49" spans="2:4">
      <c r="B49" s="29"/>
      <c r="C49" s="23"/>
      <c r="D49" s="29"/>
    </row>
    <row r="50" spans="2:4">
      <c r="B50" s="29"/>
      <c r="C50" s="23"/>
      <c r="D50" s="29"/>
    </row>
    <row r="51" spans="2:4">
      <c r="C51" s="23"/>
      <c r="D51" s="31"/>
    </row>
    <row r="53" spans="2:4">
      <c r="C53" s="23"/>
    </row>
    <row r="58" spans="2:4" ht="47" customHeight="1">
      <c r="D58" s="420"/>
    </row>
    <row r="59" spans="2:4" ht="47" customHeight="1">
      <c r="D59" s="421"/>
    </row>
    <row r="60" spans="2:4" ht="47" customHeight="1"/>
    <row r="61" spans="2:4" ht="47" customHeight="1"/>
    <row r="62" spans="2:4" ht="47" customHeight="1"/>
    <row r="63" spans="2:4" ht="47" customHeight="1"/>
    <row r="64" spans="2:4" ht="47" customHeight="1"/>
    <row r="65" ht="47" customHeight="1"/>
    <row r="66" ht="47" customHeight="1"/>
    <row r="67" ht="47" customHeight="1"/>
    <row r="68" ht="47" customHeight="1"/>
    <row r="69" ht="47" customHeight="1"/>
    <row r="70" ht="47" customHeight="1"/>
    <row r="71" ht="47" customHeight="1"/>
    <row r="72" ht="47" customHeight="1"/>
    <row r="73" ht="47" customHeight="1"/>
    <row r="74" ht="47" customHeight="1"/>
    <row r="75" ht="47" customHeight="1"/>
    <row r="76" ht="47" customHeight="1"/>
    <row r="77" ht="47" customHeight="1"/>
    <row r="78" ht="47" customHeight="1"/>
    <row r="79" ht="47" customHeight="1"/>
  </sheetData>
  <sortState xmlns:xlrd2="http://schemas.microsoft.com/office/spreadsheetml/2017/richdata2" ref="BN3:BQ21">
    <sortCondition descending="1" ref="BO3:BO21"/>
    <sortCondition descending="1" ref="BP3:BP21"/>
  </sortState>
  <phoneticPr fontId="7"/>
  <printOptions horizontalCentered="1" verticalCentered="1"/>
  <pageMargins left="0.70866141732283472" right="0.5" top="0.35433070866141736" bottom="0.39370078740157483" header="0.27559055118110237" footer="0.23622047244094491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BL25"/>
  <sheetViews>
    <sheetView view="pageBreakPreview" zoomScaleNormal="100" zoomScaleSheetLayoutView="100" workbookViewId="0">
      <selection activeCell="Y1" sqref="Y1:BU1048576"/>
    </sheetView>
  </sheetViews>
  <sheetFormatPr defaultColWidth="9" defaultRowHeight="13"/>
  <cols>
    <col min="1" max="1" width="17.36328125" style="72" customWidth="1"/>
    <col min="2" max="2" width="12.6328125" customWidth="1"/>
    <col min="3" max="3" width="9.90625" customWidth="1"/>
    <col min="4" max="5" width="7.7265625" customWidth="1"/>
    <col min="6" max="6" width="13" bestFit="1" customWidth="1"/>
    <col min="7" max="7" width="13.08984375" bestFit="1" customWidth="1"/>
    <col min="8" max="8" width="10.6328125" customWidth="1"/>
    <col min="9" max="9" width="6.90625" customWidth="1"/>
    <col min="10" max="10" width="7.26953125" customWidth="1"/>
    <col min="11" max="11" width="12.26953125" customWidth="1"/>
    <col min="12" max="12" width="10.7265625" customWidth="1"/>
    <col min="13" max="13" width="11.7265625" hidden="1" customWidth="1"/>
    <col min="14" max="14" width="12.26953125" hidden="1" customWidth="1"/>
    <col min="15" max="15" width="6.36328125" hidden="1" customWidth="1"/>
    <col min="16" max="16" width="13" hidden="1" customWidth="1"/>
    <col min="17" max="17" width="13.08984375" hidden="1" customWidth="1"/>
    <col min="18" max="18" width="10.6328125" hidden="1" customWidth="1"/>
    <col min="19" max="19" width="6.90625" hidden="1" customWidth="1"/>
    <col min="20" max="20" width="0" hidden="1" customWidth="1"/>
    <col min="21" max="21" width="13" hidden="1" customWidth="1"/>
    <col min="22" max="22" width="13.08984375" hidden="1" customWidth="1"/>
    <col min="23" max="23" width="10.6328125" hidden="1" customWidth="1"/>
    <col min="24" max="24" width="6.90625" hidden="1" customWidth="1"/>
    <col min="25" max="25" width="5" customWidth="1"/>
    <col min="26" max="26" width="13.7265625" hidden="1" customWidth="1"/>
    <col min="27" max="27" width="15.90625" hidden="1" customWidth="1"/>
    <col min="28" max="28" width="14.08984375" hidden="1" customWidth="1"/>
    <col min="29" max="29" width="6.7265625" hidden="1" customWidth="1"/>
    <col min="30" max="30" width="8.08984375" hidden="1" customWidth="1"/>
    <col min="31" max="31" width="10.36328125" style="84" hidden="1" customWidth="1"/>
    <col min="32" max="32" width="6.7265625" hidden="1" customWidth="1"/>
    <col min="33" max="33" width="7.36328125" hidden="1" customWidth="1"/>
    <col min="34" max="34" width="6.7265625" hidden="1" customWidth="1"/>
    <col min="35" max="35" width="0" hidden="1" customWidth="1"/>
    <col min="36" max="36" width="10.36328125" style="84" hidden="1" customWidth="1"/>
    <col min="37" max="37" width="7.26953125" hidden="1" customWidth="1"/>
    <col min="38" max="38" width="7.90625" hidden="1" customWidth="1"/>
    <col min="39" max="41" width="5.26953125" hidden="1" customWidth="1"/>
    <col min="42" max="42" width="10.36328125" style="84" hidden="1" customWidth="1"/>
    <col min="43" max="43" width="6.7265625" hidden="1" customWidth="1"/>
    <col min="44" max="44" width="7.36328125" hidden="1" customWidth="1"/>
    <col min="45" max="45" width="6.7265625" hidden="1" customWidth="1"/>
    <col min="46" max="46" width="0" hidden="1" customWidth="1"/>
    <col min="47" max="47" width="10.36328125" style="84" hidden="1" customWidth="1"/>
    <col min="48" max="48" width="6.7265625" hidden="1" customWidth="1"/>
    <col min="49" max="49" width="7.36328125" hidden="1" customWidth="1"/>
    <col min="50" max="50" width="6.7265625" hidden="1" customWidth="1"/>
    <col min="51" max="55" width="0" hidden="1" customWidth="1"/>
  </cols>
  <sheetData>
    <row r="1" spans="1:64" ht="30.75" customHeight="1">
      <c r="F1" t="s">
        <v>469</v>
      </c>
      <c r="K1" t="s">
        <v>468</v>
      </c>
      <c r="P1" t="s">
        <v>473</v>
      </c>
      <c r="U1" t="s">
        <v>476</v>
      </c>
    </row>
    <row r="2" spans="1:64" ht="28.5" customHeight="1">
      <c r="A2" s="72" t="s">
        <v>405</v>
      </c>
      <c r="B2" t="s">
        <v>406</v>
      </c>
      <c r="C2" t="s">
        <v>104</v>
      </c>
      <c r="D2" t="s">
        <v>245</v>
      </c>
      <c r="F2" t="s">
        <v>405</v>
      </c>
      <c r="G2" t="s">
        <v>406</v>
      </c>
      <c r="H2" t="s">
        <v>104</v>
      </c>
      <c r="I2" t="s">
        <v>245</v>
      </c>
      <c r="K2" t="s">
        <v>405</v>
      </c>
      <c r="L2" t="s">
        <v>406</v>
      </c>
      <c r="M2" t="s">
        <v>104</v>
      </c>
      <c r="N2" t="s">
        <v>245</v>
      </c>
      <c r="P2" t="s">
        <v>405</v>
      </c>
      <c r="Q2" t="s">
        <v>406</v>
      </c>
      <c r="R2" t="s">
        <v>104</v>
      </c>
      <c r="S2" t="s">
        <v>245</v>
      </c>
      <c r="U2" t="s">
        <v>405</v>
      </c>
      <c r="V2" t="s">
        <v>406</v>
      </c>
      <c r="W2" t="s">
        <v>104</v>
      </c>
      <c r="X2" t="s">
        <v>245</v>
      </c>
      <c r="AD2" s="85"/>
      <c r="AE2" s="86"/>
      <c r="AF2" s="85"/>
      <c r="AG2" s="85"/>
      <c r="AH2" s="85"/>
      <c r="AI2" s="85"/>
      <c r="AJ2" s="86"/>
      <c r="AK2" s="85"/>
      <c r="AL2" s="85"/>
      <c r="AM2" s="85"/>
      <c r="AN2" s="85"/>
      <c r="AO2" s="85"/>
      <c r="AP2" s="86"/>
      <c r="AQ2" s="85"/>
      <c r="AR2" s="85"/>
      <c r="AS2" s="85"/>
      <c r="AU2" s="86"/>
      <c r="AV2" s="85"/>
      <c r="AW2" s="85"/>
      <c r="AX2" s="85"/>
      <c r="AZ2" s="93"/>
      <c r="BA2" s="93"/>
      <c r="BB2" s="93"/>
      <c r="BC2" s="93"/>
      <c r="BE2" s="93"/>
      <c r="BF2" s="93"/>
      <c r="BJ2" s="93"/>
      <c r="BK2" s="93"/>
    </row>
    <row r="3" spans="1:64">
      <c r="A3" s="72" t="s">
        <v>402</v>
      </c>
      <c r="B3" s="31">
        <f t="shared" ref="B3:B20" si="0">C3/D3</f>
        <v>5593.8771929824561</v>
      </c>
      <c r="C3">
        <v>318851</v>
      </c>
      <c r="D3">
        <v>57</v>
      </c>
      <c r="F3" t="s">
        <v>449</v>
      </c>
      <c r="G3" s="31">
        <v>13487</v>
      </c>
      <c r="H3" s="55">
        <v>134866</v>
      </c>
      <c r="I3">
        <v>10</v>
      </c>
      <c r="J3" s="33"/>
      <c r="K3" t="s">
        <v>459</v>
      </c>
      <c r="L3" s="27">
        <f t="shared" ref="L3:L21" si="1">(M3/N3)</f>
        <v>3062.7368421052633</v>
      </c>
      <c r="M3" s="55">
        <v>58192</v>
      </c>
      <c r="N3">
        <v>19</v>
      </c>
      <c r="O3" s="33"/>
      <c r="P3" t="s">
        <v>452</v>
      </c>
      <c r="Q3" s="27">
        <f t="shared" ref="Q3:Q21" si="2">(R3/S3)</f>
        <v>27601.482142857141</v>
      </c>
      <c r="R3" s="55">
        <v>1545683</v>
      </c>
      <c r="S3">
        <v>56</v>
      </c>
      <c r="U3" t="s">
        <v>464</v>
      </c>
      <c r="V3" s="27">
        <f t="shared" ref="V3:V21" si="3">(W3/X3)</f>
        <v>376666.66666666669</v>
      </c>
      <c r="W3" s="55">
        <v>1130000</v>
      </c>
      <c r="X3">
        <v>3</v>
      </c>
      <c r="AA3" s="31"/>
      <c r="AB3" s="31"/>
      <c r="AF3" s="31"/>
      <c r="AG3" s="31"/>
      <c r="AK3" s="31"/>
      <c r="AL3" s="31"/>
      <c r="AQ3" s="31"/>
      <c r="AR3" s="31"/>
      <c r="AV3" s="31"/>
      <c r="AW3" s="31"/>
      <c r="AZ3" s="93"/>
      <c r="BA3" s="92"/>
      <c r="BB3" s="93"/>
      <c r="BC3" s="93"/>
      <c r="BE3" s="89"/>
      <c r="BF3" s="33"/>
      <c r="BG3" s="3"/>
      <c r="BJ3" s="331"/>
      <c r="BK3" s="33"/>
      <c r="BL3" s="3"/>
    </row>
    <row r="4" spans="1:64">
      <c r="A4" s="72" t="s">
        <v>70</v>
      </c>
      <c r="B4" s="31">
        <f t="shared" si="0"/>
        <v>3321.7777777777778</v>
      </c>
      <c r="C4">
        <v>89688</v>
      </c>
      <c r="D4">
        <v>27</v>
      </c>
      <c r="F4" t="s">
        <v>453</v>
      </c>
      <c r="G4" s="31">
        <v>5181</v>
      </c>
      <c r="H4" s="55">
        <v>507765</v>
      </c>
      <c r="I4">
        <v>98</v>
      </c>
      <c r="J4" s="33"/>
      <c r="K4" t="s">
        <v>462</v>
      </c>
      <c r="L4" s="27">
        <f t="shared" si="1"/>
        <v>2831</v>
      </c>
      <c r="M4" s="55">
        <v>11324</v>
      </c>
      <c r="N4">
        <v>4</v>
      </c>
      <c r="O4" s="33"/>
      <c r="P4" t="s">
        <v>448</v>
      </c>
      <c r="Q4" s="27">
        <f t="shared" si="2"/>
        <v>4970.72</v>
      </c>
      <c r="R4" s="55">
        <v>124268</v>
      </c>
      <c r="S4">
        <v>25</v>
      </c>
      <c r="U4" t="s">
        <v>451</v>
      </c>
      <c r="V4" s="27">
        <f t="shared" si="3"/>
        <v>7578.5</v>
      </c>
      <c r="W4" s="55">
        <v>90942</v>
      </c>
      <c r="X4">
        <v>12</v>
      </c>
      <c r="AA4" s="31"/>
      <c r="AB4" s="31"/>
      <c r="AF4" s="31"/>
      <c r="AG4" s="31"/>
      <c r="AK4" s="31"/>
      <c r="AL4" s="31"/>
      <c r="AQ4" s="31"/>
      <c r="AR4" s="31"/>
      <c r="AV4" s="31"/>
      <c r="AW4" s="31"/>
      <c r="AZ4" s="93"/>
      <c r="BA4" s="92"/>
      <c r="BB4" s="93"/>
      <c r="BC4" s="93"/>
      <c r="BE4" s="89"/>
      <c r="BF4" s="33"/>
      <c r="BG4" s="3"/>
      <c r="BJ4" s="329"/>
      <c r="BK4" s="33"/>
      <c r="BL4" s="3"/>
    </row>
    <row r="5" spans="1:64">
      <c r="A5" s="72" t="s">
        <v>76</v>
      </c>
      <c r="B5" s="31">
        <f t="shared" si="0"/>
        <v>3126.7777777777778</v>
      </c>
      <c r="C5">
        <v>28141</v>
      </c>
      <c r="D5">
        <v>9</v>
      </c>
      <c r="F5" t="s">
        <v>462</v>
      </c>
      <c r="G5" s="31">
        <v>3783</v>
      </c>
      <c r="H5" s="55">
        <v>56745</v>
      </c>
      <c r="I5">
        <v>15</v>
      </c>
      <c r="J5" s="33"/>
      <c r="K5" t="s">
        <v>463</v>
      </c>
      <c r="L5" s="27">
        <f t="shared" si="1"/>
        <v>2434.9545454545455</v>
      </c>
      <c r="M5" s="55">
        <v>53569</v>
      </c>
      <c r="N5">
        <v>22</v>
      </c>
      <c r="O5" s="33"/>
      <c r="P5" t="s">
        <v>478</v>
      </c>
      <c r="Q5" s="27">
        <f t="shared" si="2"/>
        <v>2745.2631578947367</v>
      </c>
      <c r="R5" s="55">
        <v>208640</v>
      </c>
      <c r="S5">
        <v>76</v>
      </c>
      <c r="U5" t="s">
        <v>448</v>
      </c>
      <c r="V5" s="27">
        <f t="shared" si="3"/>
        <v>5315.333333333333</v>
      </c>
      <c r="W5" s="55">
        <v>95676</v>
      </c>
      <c r="X5">
        <v>18</v>
      </c>
      <c r="AA5" s="31"/>
      <c r="AB5" s="31"/>
      <c r="AF5" s="31"/>
      <c r="AG5" s="31"/>
      <c r="AK5" s="31"/>
      <c r="AL5" s="31"/>
      <c r="AQ5" s="31"/>
      <c r="AR5" s="31"/>
      <c r="AV5" s="31"/>
      <c r="AW5" s="31"/>
      <c r="AZ5" s="93"/>
      <c r="BA5" s="92"/>
      <c r="BB5" s="93"/>
      <c r="BC5" s="93"/>
      <c r="BE5" s="89"/>
      <c r="BF5" s="33"/>
      <c r="BG5" s="3"/>
      <c r="BJ5" s="329"/>
      <c r="BK5" s="33"/>
      <c r="BL5" s="3"/>
    </row>
    <row r="6" spans="1:64">
      <c r="A6" s="72" t="s">
        <v>64</v>
      </c>
      <c r="B6" s="31">
        <f t="shared" si="0"/>
        <v>2851.6190476190477</v>
      </c>
      <c r="C6">
        <v>119768</v>
      </c>
      <c r="D6">
        <v>42</v>
      </c>
      <c r="F6" t="s">
        <v>456</v>
      </c>
      <c r="G6" s="31">
        <v>3043</v>
      </c>
      <c r="H6" s="55">
        <v>57814</v>
      </c>
      <c r="I6">
        <v>19</v>
      </c>
      <c r="J6" s="33"/>
      <c r="K6" t="s">
        <v>448</v>
      </c>
      <c r="L6" s="27">
        <f t="shared" si="1"/>
        <v>1978.2272727272727</v>
      </c>
      <c r="M6" s="55">
        <v>43521</v>
      </c>
      <c r="N6">
        <v>22</v>
      </c>
      <c r="O6" s="33"/>
      <c r="P6" t="s">
        <v>477</v>
      </c>
      <c r="Q6" s="27">
        <f t="shared" si="2"/>
        <v>2294.9117647058824</v>
      </c>
      <c r="R6" s="55">
        <v>78027</v>
      </c>
      <c r="S6">
        <v>34</v>
      </c>
      <c r="U6" t="s">
        <v>462</v>
      </c>
      <c r="V6" s="27">
        <f t="shared" si="3"/>
        <v>5030.25</v>
      </c>
      <c r="W6" s="55">
        <v>20121</v>
      </c>
      <c r="X6">
        <v>4</v>
      </c>
      <c r="AA6" s="31"/>
      <c r="AB6" s="31"/>
      <c r="AF6" s="31"/>
      <c r="AG6" s="31"/>
      <c r="AK6" s="31"/>
      <c r="AL6" s="31"/>
      <c r="AQ6" s="31"/>
      <c r="AR6" s="31"/>
      <c r="AV6" s="31"/>
      <c r="AW6" s="31"/>
      <c r="AZ6" s="93"/>
      <c r="BA6" s="92"/>
      <c r="BB6" s="93"/>
      <c r="BC6" s="93"/>
      <c r="BE6" s="89"/>
      <c r="BF6" s="33"/>
      <c r="BG6" s="3"/>
      <c r="BJ6" s="329"/>
      <c r="BK6" s="33"/>
      <c r="BL6" s="3"/>
    </row>
    <row r="7" spans="1:64">
      <c r="A7" s="72" t="s">
        <v>404</v>
      </c>
      <c r="B7" s="31">
        <f t="shared" si="0"/>
        <v>2540.5238095238096</v>
      </c>
      <c r="C7">
        <v>53351</v>
      </c>
      <c r="D7">
        <v>21</v>
      </c>
      <c r="F7" t="s">
        <v>450</v>
      </c>
      <c r="G7" s="31">
        <v>2281</v>
      </c>
      <c r="H7" s="55">
        <v>116325</v>
      </c>
      <c r="I7">
        <v>51</v>
      </c>
      <c r="J7" s="33"/>
      <c r="K7" t="s">
        <v>455</v>
      </c>
      <c r="L7" s="27">
        <f t="shared" si="1"/>
        <v>1815.1518987341772</v>
      </c>
      <c r="M7" s="55">
        <v>143397</v>
      </c>
      <c r="N7">
        <v>79</v>
      </c>
      <c r="O7" s="33"/>
      <c r="P7" t="s">
        <v>447</v>
      </c>
      <c r="Q7" s="27">
        <f t="shared" si="2"/>
        <v>1924.375</v>
      </c>
      <c r="R7" s="55">
        <v>76975</v>
      </c>
      <c r="S7">
        <v>40</v>
      </c>
      <c r="U7" t="s">
        <v>452</v>
      </c>
      <c r="V7" s="27">
        <f t="shared" si="3"/>
        <v>3564.3898305084745</v>
      </c>
      <c r="W7" s="55">
        <v>210299</v>
      </c>
      <c r="X7">
        <v>59</v>
      </c>
      <c r="AA7" s="31"/>
      <c r="AB7" s="31"/>
      <c r="AF7" s="31"/>
      <c r="AG7" s="31"/>
      <c r="AK7" s="31"/>
      <c r="AL7" s="31"/>
      <c r="AQ7" s="31"/>
      <c r="AR7" s="31"/>
      <c r="AV7" s="31"/>
      <c r="AW7" s="31"/>
      <c r="AZ7" s="93"/>
      <c r="BA7" s="92"/>
      <c r="BB7" s="93"/>
      <c r="BC7" s="93"/>
      <c r="BE7" s="89"/>
      <c r="BF7" s="33"/>
      <c r="BG7" s="3"/>
      <c r="BJ7" s="329"/>
      <c r="BK7" s="33"/>
      <c r="BL7" s="3"/>
    </row>
    <row r="8" spans="1:64">
      <c r="A8" s="72" t="s">
        <v>336</v>
      </c>
      <c r="B8" s="31">
        <f t="shared" si="0"/>
        <v>1582.2962962962963</v>
      </c>
      <c r="C8">
        <v>85444</v>
      </c>
      <c r="D8">
        <v>54</v>
      </c>
      <c r="F8" t="s">
        <v>460</v>
      </c>
      <c r="G8" s="31">
        <v>1947</v>
      </c>
      <c r="H8" s="55">
        <v>7788</v>
      </c>
      <c r="I8">
        <v>4</v>
      </c>
      <c r="J8" s="33"/>
      <c r="K8" t="s">
        <v>450</v>
      </c>
      <c r="L8" s="27">
        <f t="shared" si="1"/>
        <v>1717.1774193548388</v>
      </c>
      <c r="M8" s="55">
        <v>106465</v>
      </c>
      <c r="N8">
        <v>62</v>
      </c>
      <c r="O8" s="33"/>
      <c r="P8" t="s">
        <v>453</v>
      </c>
      <c r="Q8" s="27">
        <f t="shared" si="2"/>
        <v>1741.2346938775511</v>
      </c>
      <c r="R8" s="55">
        <v>170641</v>
      </c>
      <c r="S8">
        <v>98</v>
      </c>
      <c r="U8" t="s">
        <v>455</v>
      </c>
      <c r="V8" s="27">
        <f t="shared" si="3"/>
        <v>2812.26</v>
      </c>
      <c r="W8" s="55">
        <v>140613</v>
      </c>
      <c r="X8">
        <v>50</v>
      </c>
      <c r="AA8" s="31"/>
      <c r="AB8" s="31"/>
      <c r="AF8" s="31"/>
      <c r="AG8" s="31"/>
      <c r="AK8" s="31"/>
      <c r="AL8" s="31"/>
      <c r="AQ8" s="31"/>
      <c r="AR8" s="31"/>
      <c r="AV8" s="31"/>
      <c r="AW8" s="31"/>
      <c r="AZ8" s="93"/>
      <c r="BA8" s="92"/>
      <c r="BB8" s="93"/>
      <c r="BC8" s="93"/>
      <c r="BE8" s="89"/>
      <c r="BF8" s="33"/>
      <c r="BG8" s="3"/>
      <c r="BJ8" s="329"/>
      <c r="BK8" s="33"/>
      <c r="BL8" s="3"/>
    </row>
    <row r="9" spans="1:64">
      <c r="A9" s="72" t="s">
        <v>62</v>
      </c>
      <c r="B9" s="31">
        <f t="shared" si="0"/>
        <v>1548.2358490566037</v>
      </c>
      <c r="C9">
        <v>164113</v>
      </c>
      <c r="D9">
        <v>106</v>
      </c>
      <c r="F9" t="s">
        <v>458</v>
      </c>
      <c r="G9" s="31">
        <v>1943</v>
      </c>
      <c r="H9" s="55">
        <v>134050</v>
      </c>
      <c r="I9">
        <v>69</v>
      </c>
      <c r="J9" s="33"/>
      <c r="K9" t="s">
        <v>453</v>
      </c>
      <c r="L9" s="27">
        <f t="shared" si="1"/>
        <v>1671.7701149425288</v>
      </c>
      <c r="M9" s="55">
        <v>145444</v>
      </c>
      <c r="N9">
        <v>87</v>
      </c>
      <c r="O9" s="33"/>
      <c r="P9" t="s">
        <v>454</v>
      </c>
      <c r="Q9" s="27">
        <f t="shared" si="2"/>
        <v>1500.32</v>
      </c>
      <c r="R9" s="55">
        <v>37508</v>
      </c>
      <c r="S9">
        <v>25</v>
      </c>
      <c r="U9" t="s">
        <v>477</v>
      </c>
      <c r="V9" s="27">
        <f t="shared" si="3"/>
        <v>2795.6451612903224</v>
      </c>
      <c r="W9" s="55">
        <v>86665</v>
      </c>
      <c r="X9">
        <v>31</v>
      </c>
      <c r="AA9" s="31"/>
      <c r="AB9" s="31"/>
      <c r="AF9" s="31"/>
      <c r="AG9" s="31"/>
      <c r="AK9" s="31"/>
      <c r="AL9" s="31"/>
      <c r="AQ9" s="31"/>
      <c r="AR9" s="31"/>
      <c r="AV9" s="31"/>
      <c r="AW9" s="31"/>
      <c r="AZ9" s="93"/>
      <c r="BA9" s="92"/>
      <c r="BB9" s="93"/>
      <c r="BC9" s="93"/>
      <c r="BE9" s="89"/>
      <c r="BF9" s="33"/>
      <c r="BG9" s="3"/>
      <c r="BJ9" s="329"/>
      <c r="BK9" s="33"/>
      <c r="BL9" s="3"/>
    </row>
    <row r="10" spans="1:64">
      <c r="A10" s="72" t="s">
        <v>69</v>
      </c>
      <c r="B10" s="31">
        <f t="shared" si="0"/>
        <v>1280.8636363636363</v>
      </c>
      <c r="C10">
        <v>28179</v>
      </c>
      <c r="D10">
        <v>22</v>
      </c>
      <c r="F10" t="s">
        <v>447</v>
      </c>
      <c r="G10" s="31">
        <v>1612</v>
      </c>
      <c r="H10" s="55">
        <v>77356</v>
      </c>
      <c r="I10">
        <v>48</v>
      </c>
      <c r="J10" s="33"/>
      <c r="K10" t="s">
        <v>452</v>
      </c>
      <c r="L10" s="27">
        <f t="shared" si="1"/>
        <v>1520.6029411764705</v>
      </c>
      <c r="M10" s="55">
        <v>103401</v>
      </c>
      <c r="N10">
        <v>68</v>
      </c>
      <c r="O10" s="33"/>
      <c r="P10" t="s">
        <v>455</v>
      </c>
      <c r="Q10" s="27">
        <f t="shared" si="2"/>
        <v>1054.6129032258063</v>
      </c>
      <c r="R10" s="55">
        <v>65386</v>
      </c>
      <c r="S10">
        <v>62</v>
      </c>
      <c r="U10" t="s">
        <v>453</v>
      </c>
      <c r="V10" s="27">
        <f t="shared" si="3"/>
        <v>2243.3333333333335</v>
      </c>
      <c r="W10" s="55">
        <v>195170</v>
      </c>
      <c r="X10">
        <v>87</v>
      </c>
      <c r="AA10" s="31"/>
      <c r="AB10" s="31"/>
      <c r="AF10" s="31"/>
      <c r="AG10" s="31"/>
      <c r="AK10" s="31"/>
      <c r="AL10" s="31"/>
      <c r="AQ10" s="31"/>
      <c r="AR10" s="31"/>
      <c r="AV10" s="31"/>
      <c r="AW10" s="31"/>
      <c r="AZ10" s="93"/>
      <c r="BA10" s="92"/>
      <c r="BB10" s="93"/>
      <c r="BC10" s="93"/>
      <c r="BE10" s="89"/>
      <c r="BF10" s="33"/>
      <c r="BJ10" s="329"/>
      <c r="BK10" s="33"/>
      <c r="BL10" s="3"/>
    </row>
    <row r="11" spans="1:64">
      <c r="A11" s="72" t="s">
        <v>353</v>
      </c>
      <c r="B11" s="31">
        <f t="shared" si="0"/>
        <v>1175.9350649350649</v>
      </c>
      <c r="C11">
        <v>90547</v>
      </c>
      <c r="D11">
        <v>77</v>
      </c>
      <c r="F11" t="s">
        <v>452</v>
      </c>
      <c r="G11" s="31">
        <v>1480</v>
      </c>
      <c r="H11" s="55">
        <v>69546</v>
      </c>
      <c r="I11">
        <v>47</v>
      </c>
      <c r="J11" s="33"/>
      <c r="K11" t="s">
        <v>458</v>
      </c>
      <c r="L11" s="27">
        <f t="shared" si="1"/>
        <v>1280.2325581395348</v>
      </c>
      <c r="M11" s="55">
        <v>110100</v>
      </c>
      <c r="N11">
        <v>86</v>
      </c>
      <c r="O11" s="33"/>
      <c r="P11" t="s">
        <v>456</v>
      </c>
      <c r="Q11" s="27">
        <f t="shared" si="2"/>
        <v>934.5333333333333</v>
      </c>
      <c r="R11" s="55">
        <v>28036</v>
      </c>
      <c r="S11">
        <v>30</v>
      </c>
      <c r="U11" t="s">
        <v>456</v>
      </c>
      <c r="V11" s="27">
        <f t="shared" si="3"/>
        <v>1471.5263157894738</v>
      </c>
      <c r="W11" s="55">
        <v>27959</v>
      </c>
      <c r="X11">
        <v>19</v>
      </c>
      <c r="AA11" s="31"/>
      <c r="AB11" s="31"/>
      <c r="AF11" s="31"/>
      <c r="AG11" s="31"/>
      <c r="AK11" s="31"/>
      <c r="AL11" s="31"/>
      <c r="AQ11" s="31"/>
      <c r="AR11" s="31"/>
      <c r="AV11" s="31"/>
      <c r="AW11" s="31"/>
      <c r="AZ11" s="93"/>
      <c r="BA11" s="92"/>
      <c r="BB11" s="93"/>
      <c r="BC11" s="93"/>
      <c r="BE11" s="89"/>
      <c r="BF11" s="33"/>
      <c r="BG11" s="3"/>
      <c r="BJ11" s="329"/>
      <c r="BK11" s="33"/>
      <c r="BL11" s="3"/>
    </row>
    <row r="12" spans="1:64">
      <c r="A12" s="72" t="s">
        <v>65</v>
      </c>
      <c r="B12" s="31">
        <f t="shared" si="0"/>
        <v>876.23809523809518</v>
      </c>
      <c r="C12">
        <v>18401</v>
      </c>
      <c r="D12">
        <v>21</v>
      </c>
      <c r="F12" t="s">
        <v>457</v>
      </c>
      <c r="G12" s="31">
        <v>1132</v>
      </c>
      <c r="H12" s="55">
        <v>22637</v>
      </c>
      <c r="I12">
        <v>20</v>
      </c>
      <c r="J12" s="33"/>
      <c r="K12" t="s">
        <v>447</v>
      </c>
      <c r="L12" s="27">
        <f t="shared" si="1"/>
        <v>1056.140350877193</v>
      </c>
      <c r="M12" s="55">
        <v>60200</v>
      </c>
      <c r="N12">
        <v>57</v>
      </c>
      <c r="O12" s="33"/>
      <c r="P12" t="s">
        <v>449</v>
      </c>
      <c r="Q12" s="27">
        <f t="shared" si="2"/>
        <v>796.8</v>
      </c>
      <c r="R12" s="55">
        <v>3984</v>
      </c>
      <c r="S12">
        <v>5</v>
      </c>
      <c r="U12" t="s">
        <v>459</v>
      </c>
      <c r="V12" s="27">
        <f t="shared" si="3"/>
        <v>1451.9473684210527</v>
      </c>
      <c r="W12" s="55">
        <v>27587</v>
      </c>
      <c r="X12">
        <v>19</v>
      </c>
      <c r="AA12" s="31"/>
      <c r="AB12" s="31"/>
      <c r="AF12" s="31"/>
      <c r="AG12" s="31"/>
      <c r="AK12" s="31"/>
      <c r="AL12" s="31"/>
      <c r="AQ12" s="31"/>
      <c r="AR12" s="31"/>
      <c r="AV12" s="31"/>
      <c r="AW12" s="31"/>
      <c r="AZ12" s="93"/>
      <c r="BA12" s="92"/>
      <c r="BB12" s="93"/>
      <c r="BC12" s="93"/>
      <c r="BE12" s="89"/>
      <c r="BF12" s="33"/>
      <c r="BG12" s="3"/>
      <c r="BJ12" s="329"/>
      <c r="BK12" s="33"/>
      <c r="BL12" s="3"/>
    </row>
    <row r="13" spans="1:64">
      <c r="A13" s="72" t="s">
        <v>71</v>
      </c>
      <c r="B13" s="31">
        <f t="shared" si="0"/>
        <v>786.76470588235293</v>
      </c>
      <c r="C13">
        <v>13375</v>
      </c>
      <c r="D13">
        <v>17</v>
      </c>
      <c r="F13" t="s">
        <v>455</v>
      </c>
      <c r="G13" s="31">
        <v>941</v>
      </c>
      <c r="H13" s="55">
        <v>77182</v>
      </c>
      <c r="I13">
        <v>82</v>
      </c>
      <c r="J13" s="33"/>
      <c r="K13" t="s">
        <v>451</v>
      </c>
      <c r="L13" s="27">
        <f t="shared" si="1"/>
        <v>1044</v>
      </c>
      <c r="M13" s="55">
        <v>17748</v>
      </c>
      <c r="N13">
        <v>17</v>
      </c>
      <c r="O13" s="33"/>
      <c r="P13" t="s">
        <v>465</v>
      </c>
      <c r="Q13" s="27">
        <f t="shared" si="2"/>
        <v>712.5</v>
      </c>
      <c r="R13" s="55">
        <v>1425</v>
      </c>
      <c r="S13">
        <v>2</v>
      </c>
      <c r="U13" t="s">
        <v>458</v>
      </c>
      <c r="V13" s="27">
        <f t="shared" si="3"/>
        <v>1414.016393442623</v>
      </c>
      <c r="W13" s="55">
        <v>86255</v>
      </c>
      <c r="X13">
        <v>61</v>
      </c>
      <c r="AA13" s="31"/>
      <c r="AB13" s="31"/>
      <c r="AF13" s="31"/>
      <c r="AG13" s="31"/>
      <c r="AK13" s="31"/>
      <c r="AL13" s="31"/>
      <c r="AQ13" s="31"/>
      <c r="AR13" s="31"/>
      <c r="AV13" s="31"/>
      <c r="AW13" s="31"/>
      <c r="AZ13" s="93"/>
      <c r="BA13" s="92"/>
      <c r="BB13" s="93"/>
      <c r="BC13" s="93"/>
      <c r="BE13" s="89"/>
      <c r="BF13" s="33"/>
      <c r="BG13" s="3"/>
      <c r="BJ13" s="329"/>
      <c r="BK13" s="33"/>
      <c r="BL13" s="3"/>
    </row>
    <row r="14" spans="1:64">
      <c r="A14" s="72" t="s">
        <v>68</v>
      </c>
      <c r="B14" s="31">
        <f t="shared" si="0"/>
        <v>763.28571428571433</v>
      </c>
      <c r="C14">
        <v>64116</v>
      </c>
      <c r="D14">
        <v>84</v>
      </c>
      <c r="F14" t="s">
        <v>454</v>
      </c>
      <c r="G14" s="31">
        <v>832</v>
      </c>
      <c r="H14" s="55">
        <v>24121</v>
      </c>
      <c r="I14">
        <v>29</v>
      </c>
      <c r="J14" s="33"/>
      <c r="K14" t="s">
        <v>456</v>
      </c>
      <c r="L14" s="27">
        <f t="shared" si="1"/>
        <v>983.82142857142856</v>
      </c>
      <c r="M14" s="55">
        <v>27547</v>
      </c>
      <c r="N14">
        <v>28</v>
      </c>
      <c r="O14" s="33"/>
      <c r="P14" t="s">
        <v>458</v>
      </c>
      <c r="Q14" s="27">
        <f t="shared" si="2"/>
        <v>699.32432432432438</v>
      </c>
      <c r="R14" s="55">
        <v>51750</v>
      </c>
      <c r="S14">
        <v>74</v>
      </c>
      <c r="U14" t="s">
        <v>454</v>
      </c>
      <c r="V14" s="27">
        <f t="shared" si="3"/>
        <v>829.08695652173913</v>
      </c>
      <c r="W14" s="55">
        <v>19069</v>
      </c>
      <c r="X14">
        <v>23</v>
      </c>
      <c r="AA14" s="31"/>
      <c r="AB14" s="31"/>
      <c r="AF14" s="31"/>
      <c r="AG14" s="31"/>
      <c r="AK14" s="31"/>
      <c r="AL14" s="31"/>
      <c r="AQ14" s="31"/>
      <c r="AR14" s="31"/>
      <c r="AV14" s="31"/>
      <c r="AW14" s="31"/>
      <c r="AZ14" s="93"/>
      <c r="BA14" s="92"/>
      <c r="BB14" s="93"/>
      <c r="BC14" s="93"/>
      <c r="BE14" s="89"/>
      <c r="BF14" s="33"/>
      <c r="BG14" s="3"/>
      <c r="BJ14" s="329"/>
      <c r="BK14" s="33"/>
      <c r="BL14" s="3"/>
    </row>
    <row r="15" spans="1:64">
      <c r="A15" s="72" t="s">
        <v>72</v>
      </c>
      <c r="B15" s="31">
        <f t="shared" si="0"/>
        <v>599.4</v>
      </c>
      <c r="C15">
        <v>5994</v>
      </c>
      <c r="D15">
        <v>10</v>
      </c>
      <c r="F15" t="s">
        <v>448</v>
      </c>
      <c r="G15" s="31">
        <v>815</v>
      </c>
      <c r="H15" s="55">
        <v>15477</v>
      </c>
      <c r="I15">
        <v>19</v>
      </c>
      <c r="J15" s="33"/>
      <c r="K15" t="s">
        <v>457</v>
      </c>
      <c r="L15" s="27">
        <f t="shared" si="1"/>
        <v>896.58333333333337</v>
      </c>
      <c r="M15" s="55">
        <v>21518</v>
      </c>
      <c r="N15">
        <v>24</v>
      </c>
      <c r="O15" s="33"/>
      <c r="P15" t="s">
        <v>457</v>
      </c>
      <c r="Q15" s="27">
        <f t="shared" si="2"/>
        <v>630.76</v>
      </c>
      <c r="R15" s="55">
        <v>15769</v>
      </c>
      <c r="S15">
        <v>25</v>
      </c>
      <c r="U15" t="s">
        <v>447</v>
      </c>
      <c r="V15" s="27">
        <f t="shared" si="3"/>
        <v>752.42</v>
      </c>
      <c r="W15" s="55">
        <v>37621</v>
      </c>
      <c r="X15">
        <v>50</v>
      </c>
      <c r="AA15" s="31"/>
      <c r="AB15" s="31"/>
      <c r="AF15" s="31"/>
      <c r="AG15" s="31"/>
      <c r="AK15" s="31"/>
      <c r="AL15" s="31"/>
      <c r="AQ15" s="31"/>
      <c r="AR15" s="31"/>
      <c r="AV15" s="31"/>
      <c r="AW15" s="31"/>
      <c r="AZ15" s="93"/>
      <c r="BA15" s="92"/>
      <c r="BB15" s="93"/>
      <c r="BC15" s="93"/>
      <c r="BE15" s="89"/>
      <c r="BF15" s="33"/>
      <c r="BG15" s="3"/>
      <c r="BJ15" s="329"/>
      <c r="BK15" s="33"/>
      <c r="BL15" s="3"/>
    </row>
    <row r="16" spans="1:64">
      <c r="A16" s="72" t="s">
        <v>78</v>
      </c>
      <c r="B16" s="31">
        <f t="shared" si="0"/>
        <v>420.8</v>
      </c>
      <c r="C16">
        <v>2104</v>
      </c>
      <c r="D16">
        <v>5</v>
      </c>
      <c r="F16" t="s">
        <v>451</v>
      </c>
      <c r="G16" s="31">
        <v>271</v>
      </c>
      <c r="H16" s="55">
        <v>4602</v>
      </c>
      <c r="I16">
        <v>17</v>
      </c>
      <c r="J16" s="33"/>
      <c r="K16" t="s">
        <v>454</v>
      </c>
      <c r="L16" s="27">
        <f t="shared" si="1"/>
        <v>674.47619047619048</v>
      </c>
      <c r="M16" s="55">
        <v>14164</v>
      </c>
      <c r="N16">
        <v>21</v>
      </c>
      <c r="O16" s="33"/>
      <c r="P16" t="s">
        <v>459</v>
      </c>
      <c r="Q16" s="27">
        <f t="shared" si="2"/>
        <v>351.61111111111109</v>
      </c>
      <c r="R16" s="55">
        <v>6329</v>
      </c>
      <c r="S16">
        <v>18</v>
      </c>
      <c r="U16" t="s">
        <v>457</v>
      </c>
      <c r="V16" s="27">
        <f t="shared" si="3"/>
        <v>751.35</v>
      </c>
      <c r="W16" s="55">
        <v>15027</v>
      </c>
      <c r="X16">
        <v>20</v>
      </c>
      <c r="AA16" s="31"/>
      <c r="AB16" s="31"/>
      <c r="AF16" s="31"/>
      <c r="AG16" s="31"/>
      <c r="AK16" s="31"/>
      <c r="AL16" s="31"/>
      <c r="AQ16" s="31"/>
      <c r="AR16" s="31"/>
      <c r="AV16" s="31"/>
      <c r="AW16" s="31"/>
      <c r="AZ16" s="93"/>
      <c r="BA16" s="92"/>
      <c r="BB16" s="93"/>
      <c r="BC16" s="93"/>
      <c r="BE16" s="89"/>
      <c r="BF16" s="33"/>
      <c r="BG16" s="3"/>
      <c r="BJ16" s="329"/>
      <c r="BK16" s="33"/>
      <c r="BL16" s="3"/>
    </row>
    <row r="17" spans="1:64">
      <c r="A17" s="72" t="s">
        <v>403</v>
      </c>
      <c r="B17" s="31">
        <f t="shared" si="0"/>
        <v>385.77777777777777</v>
      </c>
      <c r="C17">
        <v>10416</v>
      </c>
      <c r="D17">
        <v>27</v>
      </c>
      <c r="F17" t="s">
        <v>463</v>
      </c>
      <c r="G17" s="31">
        <v>225</v>
      </c>
      <c r="H17" s="55">
        <v>3831</v>
      </c>
      <c r="I17">
        <v>17</v>
      </c>
      <c r="J17" s="33"/>
      <c r="K17" t="s">
        <v>449</v>
      </c>
      <c r="L17" s="27">
        <f t="shared" si="1"/>
        <v>392.83333333333331</v>
      </c>
      <c r="M17" s="55">
        <v>2357</v>
      </c>
      <c r="N17">
        <v>6</v>
      </c>
      <c r="O17" s="33"/>
      <c r="P17" t="s">
        <v>451</v>
      </c>
      <c r="Q17" s="27">
        <f t="shared" si="2"/>
        <v>311.625</v>
      </c>
      <c r="R17" s="55">
        <v>4986</v>
      </c>
      <c r="S17">
        <v>16</v>
      </c>
      <c r="U17" t="s">
        <v>478</v>
      </c>
      <c r="V17" s="27">
        <f t="shared" si="3"/>
        <v>603.27536231884062</v>
      </c>
      <c r="W17" s="55">
        <v>41626</v>
      </c>
      <c r="X17">
        <v>69</v>
      </c>
      <c r="AA17" s="31"/>
      <c r="AB17" s="31"/>
      <c r="AF17" s="31"/>
      <c r="AG17" s="31"/>
      <c r="AK17" s="31"/>
      <c r="AL17" s="31"/>
      <c r="AQ17" s="31"/>
      <c r="AR17" s="31"/>
      <c r="AV17" s="31"/>
      <c r="AW17" s="31"/>
      <c r="AZ17" s="93"/>
      <c r="BA17" s="92"/>
      <c r="BB17" s="93"/>
      <c r="BC17" s="93"/>
      <c r="BE17" s="89"/>
      <c r="BF17" s="33"/>
      <c r="BG17" s="3"/>
      <c r="BJ17" s="329"/>
      <c r="BK17" s="33"/>
      <c r="BL17" s="3"/>
    </row>
    <row r="18" spans="1:64">
      <c r="A18" s="72" t="s">
        <v>75</v>
      </c>
      <c r="B18" s="31">
        <f t="shared" si="0"/>
        <v>309.66666666666669</v>
      </c>
      <c r="C18">
        <v>2787</v>
      </c>
      <c r="D18">
        <v>9</v>
      </c>
      <c r="F18" t="s">
        <v>459</v>
      </c>
      <c r="G18" s="31">
        <v>213</v>
      </c>
      <c r="H18" s="55">
        <v>3411</v>
      </c>
      <c r="I18">
        <v>16</v>
      </c>
      <c r="J18" s="33"/>
      <c r="K18" t="s">
        <v>465</v>
      </c>
      <c r="L18" s="27">
        <f t="shared" si="1"/>
        <v>326.5</v>
      </c>
      <c r="M18" s="55">
        <v>653</v>
      </c>
      <c r="N18">
        <v>2</v>
      </c>
      <c r="O18" s="33"/>
      <c r="P18" t="s">
        <v>464</v>
      </c>
      <c r="Q18" s="27">
        <f t="shared" si="2"/>
        <v>284.39999999999998</v>
      </c>
      <c r="R18">
        <v>1422</v>
      </c>
      <c r="S18">
        <v>5</v>
      </c>
      <c r="U18" t="s">
        <v>463</v>
      </c>
      <c r="V18" s="27">
        <f t="shared" si="3"/>
        <v>403.41379310344826</v>
      </c>
      <c r="W18" s="55">
        <v>11699</v>
      </c>
      <c r="X18">
        <v>29</v>
      </c>
      <c r="AA18" s="31"/>
      <c r="AB18" s="31"/>
      <c r="AF18" s="31"/>
      <c r="AG18" s="31"/>
      <c r="AK18" s="31"/>
      <c r="AL18" s="31"/>
      <c r="AQ18" s="31"/>
      <c r="AR18" s="31"/>
      <c r="AV18" s="31"/>
      <c r="AW18" s="31"/>
      <c r="AZ18" s="93"/>
      <c r="BA18" s="92"/>
      <c r="BB18" s="93"/>
      <c r="BC18" s="93"/>
      <c r="BE18" s="89"/>
      <c r="BF18" s="33"/>
      <c r="BG18" s="3"/>
      <c r="BJ18" s="329"/>
      <c r="BK18" s="33"/>
      <c r="BL18" s="3"/>
    </row>
    <row r="19" spans="1:64">
      <c r="A19" s="72" t="s">
        <v>67</v>
      </c>
      <c r="B19" s="31">
        <f t="shared" si="0"/>
        <v>227.08695652173913</v>
      </c>
      <c r="C19">
        <v>5223</v>
      </c>
      <c r="D19">
        <v>23</v>
      </c>
      <c r="F19" t="s">
        <v>461</v>
      </c>
      <c r="G19" s="31">
        <v>212</v>
      </c>
      <c r="H19" s="55">
        <v>7213</v>
      </c>
      <c r="I19">
        <v>34</v>
      </c>
      <c r="J19" s="33"/>
      <c r="K19" t="s">
        <v>461</v>
      </c>
      <c r="L19" s="27">
        <f t="shared" si="1"/>
        <v>264.68</v>
      </c>
      <c r="M19" s="55">
        <v>6617</v>
      </c>
      <c r="N19">
        <v>25</v>
      </c>
      <c r="O19" s="33"/>
      <c r="P19" t="s">
        <v>463</v>
      </c>
      <c r="Q19" s="27">
        <f t="shared" si="2"/>
        <v>153.375</v>
      </c>
      <c r="R19" s="55">
        <v>2454</v>
      </c>
      <c r="S19">
        <v>16</v>
      </c>
      <c r="U19" t="s">
        <v>449</v>
      </c>
      <c r="V19" s="27">
        <f t="shared" si="3"/>
        <v>57.333333333333336</v>
      </c>
      <c r="W19" s="55">
        <v>516</v>
      </c>
      <c r="X19">
        <v>9</v>
      </c>
      <c r="AA19" s="31"/>
      <c r="AB19" s="31"/>
      <c r="AF19" s="31"/>
      <c r="AG19" s="31"/>
      <c r="AK19" s="31"/>
      <c r="AL19" s="31"/>
      <c r="AQ19" s="31"/>
      <c r="AR19" s="31"/>
      <c r="AV19" s="31"/>
      <c r="AW19" s="31"/>
      <c r="AZ19" s="93"/>
      <c r="BA19" s="92"/>
      <c r="BB19" s="93"/>
      <c r="BC19" s="93"/>
      <c r="BE19" s="89"/>
      <c r="BF19" s="33"/>
      <c r="BG19" s="3"/>
      <c r="BJ19" s="329"/>
      <c r="BK19" s="33"/>
    </row>
    <row r="20" spans="1:64">
      <c r="A20" s="72" t="s">
        <v>73</v>
      </c>
      <c r="B20" s="31">
        <f t="shared" si="0"/>
        <v>2.3333333333333335</v>
      </c>
      <c r="C20">
        <v>7</v>
      </c>
      <c r="D20">
        <v>3</v>
      </c>
      <c r="F20" t="s">
        <v>464</v>
      </c>
      <c r="G20" s="31">
        <v>9</v>
      </c>
      <c r="H20">
        <v>35</v>
      </c>
      <c r="I20">
        <v>4</v>
      </c>
      <c r="J20" s="33"/>
      <c r="K20" t="s">
        <v>464</v>
      </c>
      <c r="L20" s="27">
        <f t="shared" si="1"/>
        <v>100</v>
      </c>
      <c r="M20">
        <v>100</v>
      </c>
      <c r="N20">
        <v>1</v>
      </c>
      <c r="O20" s="33"/>
      <c r="P20" t="s">
        <v>466</v>
      </c>
      <c r="Q20" s="27">
        <f t="shared" si="2"/>
        <v>25</v>
      </c>
      <c r="R20">
        <v>50</v>
      </c>
      <c r="S20">
        <v>2</v>
      </c>
      <c r="U20" t="s">
        <v>465</v>
      </c>
      <c r="V20" s="27">
        <f t="shared" si="3"/>
        <v>12</v>
      </c>
      <c r="W20" s="55">
        <v>12</v>
      </c>
      <c r="X20">
        <v>1</v>
      </c>
      <c r="AA20" s="31"/>
      <c r="AB20" s="31"/>
      <c r="AF20" s="31"/>
      <c r="AG20" s="31"/>
      <c r="AK20" s="31"/>
      <c r="AL20" s="31"/>
      <c r="AQ20" s="31"/>
      <c r="AR20" s="31"/>
      <c r="AV20" s="31"/>
      <c r="AW20" s="31"/>
      <c r="AZ20" s="93"/>
      <c r="BA20" s="92"/>
      <c r="BB20" s="93"/>
      <c r="BC20" s="93"/>
      <c r="BE20" s="89"/>
      <c r="BF20" s="33"/>
      <c r="BG20" s="3"/>
      <c r="BJ20" s="329"/>
      <c r="BK20" s="33"/>
      <c r="BL20" s="3"/>
    </row>
    <row r="21" spans="1:64">
      <c r="A21" s="72" t="s">
        <v>77</v>
      </c>
      <c r="B21" s="31">
        <v>0</v>
      </c>
      <c r="C21">
        <v>0</v>
      </c>
      <c r="D21">
        <v>0</v>
      </c>
      <c r="F21" t="s">
        <v>465</v>
      </c>
      <c r="G21" s="31">
        <v>0</v>
      </c>
      <c r="H21" s="55">
        <v>6072</v>
      </c>
      <c r="I21">
        <v>5</v>
      </c>
      <c r="J21" s="33"/>
      <c r="K21" t="s">
        <v>466</v>
      </c>
      <c r="L21" s="27">
        <f t="shared" si="1"/>
        <v>0</v>
      </c>
      <c r="M21">
        <v>0</v>
      </c>
      <c r="N21">
        <v>4</v>
      </c>
      <c r="O21" s="33"/>
      <c r="P21" t="s">
        <v>479</v>
      </c>
      <c r="Q21" s="27">
        <f t="shared" si="2"/>
        <v>16.75</v>
      </c>
      <c r="R21" s="55">
        <v>67</v>
      </c>
      <c r="S21">
        <v>4</v>
      </c>
      <c r="U21" t="s">
        <v>466</v>
      </c>
      <c r="V21" s="27">
        <f t="shared" si="3"/>
        <v>0</v>
      </c>
      <c r="W21" s="55">
        <v>0</v>
      </c>
      <c r="X21">
        <v>2</v>
      </c>
      <c r="AA21" s="31"/>
      <c r="AB21" s="31"/>
      <c r="AF21" s="31"/>
      <c r="AG21" s="31"/>
      <c r="AK21" s="31"/>
      <c r="AL21" s="31"/>
      <c r="AQ21" s="31"/>
      <c r="AR21" s="31"/>
      <c r="AV21" s="31"/>
      <c r="AW21" s="31"/>
      <c r="AZ21" s="93"/>
      <c r="BA21" s="92"/>
      <c r="BB21" s="93"/>
      <c r="BC21" s="93"/>
      <c r="BE21" s="89"/>
      <c r="BF21" s="33"/>
      <c r="BG21" s="3"/>
      <c r="BJ21" s="329"/>
      <c r="BK21" s="33"/>
      <c r="BL21" s="3"/>
    </row>
    <row r="22" spans="1:64">
      <c r="A22" s="72" t="s">
        <v>74</v>
      </c>
      <c r="B22" s="31">
        <v>0</v>
      </c>
      <c r="C22">
        <v>0</v>
      </c>
      <c r="D22">
        <v>0</v>
      </c>
      <c r="F22" t="s">
        <v>466</v>
      </c>
      <c r="G22" s="31">
        <v>0</v>
      </c>
      <c r="H22">
        <v>0</v>
      </c>
      <c r="I22">
        <v>0</v>
      </c>
      <c r="J22" s="33"/>
      <c r="K22" s="33"/>
      <c r="L22" s="33"/>
      <c r="M22" s="33"/>
      <c r="N22" s="33"/>
      <c r="O22" s="33"/>
    </row>
    <row r="23" spans="1:64">
      <c r="J23" s="33"/>
      <c r="K23" s="33"/>
      <c r="L23" s="33"/>
      <c r="M23" s="33"/>
      <c r="N23" s="33"/>
      <c r="O23" s="33"/>
      <c r="Q23" s="27"/>
      <c r="R23" s="55"/>
      <c r="V23" s="27"/>
      <c r="W23" s="55"/>
      <c r="BF23" s="33"/>
      <c r="BK23" s="33"/>
    </row>
    <row r="24" spans="1:64">
      <c r="C24">
        <f>SUM(C3:C22)</f>
        <v>1100505</v>
      </c>
      <c r="D24">
        <f>SUM(D3:D22)</f>
        <v>614</v>
      </c>
      <c r="G24" s="27"/>
      <c r="H24" s="55"/>
      <c r="J24" s="33"/>
      <c r="K24" s="33"/>
      <c r="L24" s="33"/>
      <c r="M24" s="33"/>
      <c r="N24" s="33"/>
      <c r="O24" s="33"/>
      <c r="BE24" s="89"/>
      <c r="BF24" s="33"/>
      <c r="BG24" s="3"/>
      <c r="BJ24" s="89"/>
      <c r="BK24" s="33"/>
      <c r="BL24" s="3"/>
    </row>
    <row r="25" spans="1:64">
      <c r="A25" s="72" t="s">
        <v>79</v>
      </c>
      <c r="B25" s="27">
        <f>AVERAGE(B3:B22)</f>
        <v>1369.6629851019075</v>
      </c>
      <c r="C25">
        <v>1100505</v>
      </c>
      <c r="F25" t="s">
        <v>446</v>
      </c>
      <c r="G25" s="27">
        <v>2197</v>
      </c>
      <c r="H25" s="55">
        <v>1326836</v>
      </c>
      <c r="I25">
        <v>604</v>
      </c>
      <c r="P25" t="s">
        <v>446</v>
      </c>
      <c r="Q25" s="27">
        <f>(R25/S25)</f>
        <v>3953.3442088091356</v>
      </c>
      <c r="R25" s="55">
        <f>SUM(R3:R21)</f>
        <v>2423400</v>
      </c>
      <c r="S25">
        <f>SUM(S3:S21)</f>
        <v>613</v>
      </c>
      <c r="U25" t="s">
        <v>446</v>
      </c>
      <c r="V25" s="27">
        <f>(W25/X25)</f>
        <v>3952.0441696113076</v>
      </c>
      <c r="W25" s="55">
        <f>SUM(W3:W21)</f>
        <v>2236857</v>
      </c>
      <c r="X25">
        <f>SUM(X3:X21)</f>
        <v>566</v>
      </c>
      <c r="AA25" s="27"/>
      <c r="AB25" s="55"/>
      <c r="AF25" s="27"/>
      <c r="AG25" s="55"/>
      <c r="AK25" s="27"/>
      <c r="AL25" s="55"/>
      <c r="AQ25" s="27"/>
      <c r="AR25" s="55"/>
      <c r="AV25" s="27"/>
      <c r="AW25" s="55"/>
      <c r="BE25" s="89"/>
      <c r="BF25" s="33"/>
      <c r="BG25" s="3"/>
      <c r="BJ25" s="89"/>
      <c r="BK25" s="33"/>
      <c r="BL25" s="3"/>
    </row>
  </sheetData>
  <sortState xmlns:xlrd2="http://schemas.microsoft.com/office/spreadsheetml/2017/richdata2" ref="BJ3:BM21">
    <sortCondition descending="1" ref="BK3:BK21"/>
    <sortCondition descending="1" ref="BM3:BM21"/>
  </sortState>
  <phoneticPr fontId="7"/>
  <printOptions horizontalCentered="1" verticalCentered="1"/>
  <pageMargins left="0.74803149606299213" right="0.47244094488188981" top="0.6692913385826772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AE35"/>
  <sheetViews>
    <sheetView view="pageBreakPreview" zoomScale="70" zoomScaleNormal="70" zoomScaleSheetLayoutView="70" workbookViewId="0">
      <selection activeCell="AE1" sqref="AE1:AM1048576"/>
    </sheetView>
  </sheetViews>
  <sheetFormatPr defaultColWidth="3.6328125" defaultRowHeight="14"/>
  <cols>
    <col min="1" max="1" width="6.6328125" style="10" customWidth="1"/>
    <col min="2" max="5" width="3.6328125" style="10" customWidth="1"/>
    <col min="6" max="6" width="4" style="10" customWidth="1"/>
    <col min="7" max="29" width="3.6328125" style="10" customWidth="1"/>
    <col min="30" max="30" width="2.36328125" style="10" customWidth="1"/>
    <col min="31" max="31" width="3.6328125" style="10" customWidth="1"/>
    <col min="32" max="32" width="6.08984375" style="10" customWidth="1"/>
    <col min="33" max="42" width="6.6328125" style="10" customWidth="1"/>
    <col min="43" max="16384" width="3.6328125" style="10"/>
  </cols>
  <sheetData>
    <row r="1" spans="1:31" s="8" customFormat="1" ht="29.25" customHeight="1">
      <c r="B1" s="663" t="s">
        <v>656</v>
      </c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</row>
    <row r="2" spans="1:31" s="9" customFormat="1" ht="23.25" customHeight="1" thickBot="1">
      <c r="A2" s="1" t="s">
        <v>482</v>
      </c>
    </row>
    <row r="3" spans="1:31" s="1" customFormat="1" ht="42" customHeight="1" thickBot="1">
      <c r="B3" s="664" t="s">
        <v>80</v>
      </c>
      <c r="C3" s="665"/>
      <c r="D3" s="665"/>
      <c r="E3" s="665"/>
      <c r="F3" s="385" t="s">
        <v>81</v>
      </c>
      <c r="G3" s="666" t="s">
        <v>657</v>
      </c>
      <c r="H3" s="659"/>
      <c r="I3" s="659"/>
      <c r="J3" s="659"/>
      <c r="K3" s="667" t="s">
        <v>658</v>
      </c>
      <c r="L3" s="668"/>
      <c r="M3" s="668"/>
      <c r="N3" s="666"/>
      <c r="O3" s="660" t="s">
        <v>659</v>
      </c>
      <c r="P3" s="661"/>
      <c r="Q3" s="661"/>
      <c r="R3" s="661"/>
      <c r="S3" s="658" t="s">
        <v>660</v>
      </c>
      <c r="T3" s="659"/>
      <c r="U3" s="659"/>
      <c r="V3" s="659"/>
      <c r="W3" s="660" t="s">
        <v>661</v>
      </c>
      <c r="X3" s="661"/>
      <c r="Y3" s="661"/>
      <c r="Z3" s="661"/>
      <c r="AA3" s="660" t="s">
        <v>662</v>
      </c>
      <c r="AB3" s="661"/>
      <c r="AC3" s="661"/>
      <c r="AD3" s="662"/>
    </row>
    <row r="4" spans="1:31" s="9" customFormat="1" ht="31.5" customHeight="1">
      <c r="B4" s="669" t="s">
        <v>11</v>
      </c>
      <c r="C4" s="673" t="s">
        <v>82</v>
      </c>
      <c r="D4" s="673"/>
      <c r="E4" s="673"/>
      <c r="F4" s="134" t="s">
        <v>83</v>
      </c>
      <c r="G4" s="674">
        <f>SUM(G5:J10)</f>
        <v>454</v>
      </c>
      <c r="H4" s="675"/>
      <c r="I4" s="675"/>
      <c r="J4" s="676"/>
      <c r="K4" s="677">
        <f>SUM(K5:N10)</f>
        <v>587</v>
      </c>
      <c r="L4" s="675"/>
      <c r="M4" s="675"/>
      <c r="N4" s="676"/>
      <c r="O4" s="677">
        <f>SUM(O5:R10)</f>
        <v>507</v>
      </c>
      <c r="P4" s="675"/>
      <c r="Q4" s="675"/>
      <c r="R4" s="676"/>
      <c r="S4" s="679">
        <f t="shared" ref="S4:S29" si="0">G4-K4</f>
        <v>-133</v>
      </c>
      <c r="T4" s="680"/>
      <c r="U4" s="680"/>
      <c r="V4" s="681"/>
      <c r="W4" s="670">
        <f>(G4-K4)*100/K4</f>
        <v>-22.657580919931856</v>
      </c>
      <c r="X4" s="671"/>
      <c r="Y4" s="671"/>
      <c r="Z4" s="672"/>
      <c r="AA4" s="670">
        <f>(G4-O4)*100/O4</f>
        <v>-10.453648915187376</v>
      </c>
      <c r="AB4" s="671"/>
      <c r="AC4" s="671"/>
      <c r="AD4" s="678"/>
      <c r="AE4" s="362"/>
    </row>
    <row r="5" spans="1:31" s="9" customFormat="1" ht="31.5" customHeight="1">
      <c r="B5" s="652"/>
      <c r="C5" s="601" t="s">
        <v>84</v>
      </c>
      <c r="D5" s="601"/>
      <c r="E5" s="601"/>
      <c r="F5" s="136" t="s">
        <v>83</v>
      </c>
      <c r="G5" s="641">
        <f>'17'!$B$6</f>
        <v>198</v>
      </c>
      <c r="H5" s="642"/>
      <c r="I5" s="642"/>
      <c r="J5" s="642"/>
      <c r="K5" s="605">
        <v>238</v>
      </c>
      <c r="L5" s="605"/>
      <c r="M5" s="605"/>
      <c r="N5" s="605"/>
      <c r="O5" s="643">
        <v>235</v>
      </c>
      <c r="P5" s="644"/>
      <c r="Q5" s="644"/>
      <c r="R5" s="645"/>
      <c r="S5" s="634">
        <f t="shared" si="0"/>
        <v>-40</v>
      </c>
      <c r="T5" s="604"/>
      <c r="U5" s="604"/>
      <c r="V5" s="635"/>
      <c r="W5" s="598">
        <f>(G5-K5)*100/K5</f>
        <v>-16.806722689075631</v>
      </c>
      <c r="X5" s="599"/>
      <c r="Y5" s="599"/>
      <c r="Z5" s="608"/>
      <c r="AA5" s="598">
        <f>(G5-O5)*100/O5</f>
        <v>-15.74468085106383</v>
      </c>
      <c r="AB5" s="599"/>
      <c r="AC5" s="599"/>
      <c r="AD5" s="600"/>
      <c r="AE5" s="362"/>
    </row>
    <row r="6" spans="1:31" s="9" customFormat="1" ht="31.5" customHeight="1">
      <c r="B6" s="652"/>
      <c r="C6" s="601" t="s">
        <v>85</v>
      </c>
      <c r="D6" s="601"/>
      <c r="E6" s="601"/>
      <c r="F6" s="136" t="s">
        <v>83</v>
      </c>
      <c r="G6" s="641">
        <f>'17'!$C$6</f>
        <v>13</v>
      </c>
      <c r="H6" s="642"/>
      <c r="I6" s="642"/>
      <c r="J6" s="642"/>
      <c r="K6" s="605">
        <v>30</v>
      </c>
      <c r="L6" s="605"/>
      <c r="M6" s="605"/>
      <c r="N6" s="605"/>
      <c r="O6" s="643">
        <v>27</v>
      </c>
      <c r="P6" s="644"/>
      <c r="Q6" s="644"/>
      <c r="R6" s="645"/>
      <c r="S6" s="634">
        <f t="shared" si="0"/>
        <v>-17</v>
      </c>
      <c r="T6" s="604"/>
      <c r="U6" s="604"/>
      <c r="V6" s="635"/>
      <c r="W6" s="598">
        <f>(G6-K6)*100/K6</f>
        <v>-56.666666666666664</v>
      </c>
      <c r="X6" s="599"/>
      <c r="Y6" s="599"/>
      <c r="Z6" s="608"/>
      <c r="AA6" s="598">
        <f>(G6-O6)*100/O6</f>
        <v>-51.851851851851855</v>
      </c>
      <c r="AB6" s="599"/>
      <c r="AC6" s="599"/>
      <c r="AD6" s="600"/>
      <c r="AE6" s="362"/>
    </row>
    <row r="7" spans="1:31" s="9" customFormat="1" ht="31.5" customHeight="1">
      <c r="A7" s="7" t="s">
        <v>481</v>
      </c>
      <c r="B7" s="652"/>
      <c r="C7" s="601" t="s">
        <v>86</v>
      </c>
      <c r="D7" s="601"/>
      <c r="E7" s="601"/>
      <c r="F7" s="136" t="s">
        <v>83</v>
      </c>
      <c r="G7" s="641">
        <f>'17'!$D$6</f>
        <v>46</v>
      </c>
      <c r="H7" s="642"/>
      <c r="I7" s="642"/>
      <c r="J7" s="642"/>
      <c r="K7" s="605">
        <v>43</v>
      </c>
      <c r="L7" s="605"/>
      <c r="M7" s="605"/>
      <c r="N7" s="605"/>
      <c r="O7" s="643">
        <v>45</v>
      </c>
      <c r="P7" s="644"/>
      <c r="Q7" s="644"/>
      <c r="R7" s="645"/>
      <c r="S7" s="634">
        <f t="shared" si="0"/>
        <v>3</v>
      </c>
      <c r="T7" s="604"/>
      <c r="U7" s="604"/>
      <c r="V7" s="635"/>
      <c r="W7" s="598">
        <f>(G7-K7)*100/K7</f>
        <v>6.9767441860465116</v>
      </c>
      <c r="X7" s="599"/>
      <c r="Y7" s="599"/>
      <c r="Z7" s="608"/>
      <c r="AA7" s="598">
        <f>(G7-O7)*100/O7</f>
        <v>2.2222222222222223</v>
      </c>
      <c r="AB7" s="599"/>
      <c r="AC7" s="599"/>
      <c r="AD7" s="600"/>
      <c r="AE7" s="362"/>
    </row>
    <row r="8" spans="1:31" s="9" customFormat="1" ht="31.5" customHeight="1">
      <c r="B8" s="652"/>
      <c r="C8" s="601" t="s">
        <v>87</v>
      </c>
      <c r="D8" s="601"/>
      <c r="E8" s="601"/>
      <c r="F8" s="136" t="s">
        <v>83</v>
      </c>
      <c r="G8" s="641">
        <f>'17'!$E$6</f>
        <v>1</v>
      </c>
      <c r="H8" s="642"/>
      <c r="I8" s="642"/>
      <c r="J8" s="642"/>
      <c r="K8" s="605">
        <v>1</v>
      </c>
      <c r="L8" s="605"/>
      <c r="M8" s="605"/>
      <c r="N8" s="605"/>
      <c r="O8" s="643">
        <v>3</v>
      </c>
      <c r="P8" s="644"/>
      <c r="Q8" s="644"/>
      <c r="R8" s="645"/>
      <c r="S8" s="634">
        <f t="shared" si="0"/>
        <v>0</v>
      </c>
      <c r="T8" s="604"/>
      <c r="U8" s="604"/>
      <c r="V8" s="635"/>
      <c r="W8" s="598">
        <f>(G8-K8)*100/K8</f>
        <v>0</v>
      </c>
      <c r="X8" s="599"/>
      <c r="Y8" s="599"/>
      <c r="Z8" s="608"/>
      <c r="AA8" s="598">
        <f>(G8-O8)*100/O8</f>
        <v>-66.666666666666671</v>
      </c>
      <c r="AB8" s="599"/>
      <c r="AC8" s="599"/>
      <c r="AD8" s="600"/>
      <c r="AE8" s="362"/>
    </row>
    <row r="9" spans="1:31" s="9" customFormat="1" ht="31.5" customHeight="1">
      <c r="B9" s="652"/>
      <c r="C9" s="601" t="s">
        <v>88</v>
      </c>
      <c r="D9" s="601"/>
      <c r="E9" s="601"/>
      <c r="F9" s="136" t="s">
        <v>83</v>
      </c>
      <c r="G9" s="641">
        <f>'17'!$F$6</f>
        <v>0</v>
      </c>
      <c r="H9" s="642"/>
      <c r="I9" s="642"/>
      <c r="J9" s="642"/>
      <c r="K9" s="605">
        <v>0</v>
      </c>
      <c r="L9" s="605"/>
      <c r="M9" s="605"/>
      <c r="N9" s="605"/>
      <c r="O9" s="643"/>
      <c r="P9" s="644"/>
      <c r="Q9" s="644"/>
      <c r="R9" s="645"/>
      <c r="S9" s="634">
        <f t="shared" si="0"/>
        <v>0</v>
      </c>
      <c r="T9" s="604"/>
      <c r="U9" s="604"/>
      <c r="V9" s="635"/>
      <c r="W9" s="654" t="s">
        <v>401</v>
      </c>
      <c r="X9" s="655"/>
      <c r="Y9" s="655"/>
      <c r="Z9" s="656"/>
      <c r="AA9" s="654" t="s">
        <v>401</v>
      </c>
      <c r="AB9" s="655"/>
      <c r="AC9" s="655"/>
      <c r="AD9" s="657"/>
      <c r="AE9" s="362"/>
    </row>
    <row r="10" spans="1:31" s="9" customFormat="1" ht="31.5" customHeight="1">
      <c r="B10" s="652"/>
      <c r="C10" s="601" t="s">
        <v>89</v>
      </c>
      <c r="D10" s="601"/>
      <c r="E10" s="601"/>
      <c r="F10" s="136" t="s">
        <v>83</v>
      </c>
      <c r="G10" s="641">
        <f>'17'!$G$6</f>
        <v>196</v>
      </c>
      <c r="H10" s="642"/>
      <c r="I10" s="642"/>
      <c r="J10" s="642"/>
      <c r="K10" s="605">
        <v>275</v>
      </c>
      <c r="L10" s="605"/>
      <c r="M10" s="605"/>
      <c r="N10" s="605"/>
      <c r="O10" s="643">
        <v>197</v>
      </c>
      <c r="P10" s="644"/>
      <c r="Q10" s="644"/>
      <c r="R10" s="645"/>
      <c r="S10" s="634">
        <f t="shared" si="0"/>
        <v>-79</v>
      </c>
      <c r="T10" s="604"/>
      <c r="U10" s="604"/>
      <c r="V10" s="635"/>
      <c r="W10" s="598">
        <f t="shared" ref="W10:W26" si="1">(G10-K10)*100/K10</f>
        <v>-28.727272727272727</v>
      </c>
      <c r="X10" s="599"/>
      <c r="Y10" s="599"/>
      <c r="Z10" s="608"/>
      <c r="AA10" s="598">
        <f t="shared" ref="AA10:AA26" si="2">(G10-O10)*100/O10</f>
        <v>-0.50761421319796951</v>
      </c>
      <c r="AB10" s="599"/>
      <c r="AC10" s="599"/>
      <c r="AD10" s="600"/>
      <c r="AE10" s="362"/>
    </row>
    <row r="11" spans="1:31" s="9" customFormat="1" ht="31.5" customHeight="1">
      <c r="B11" s="652" t="s">
        <v>90</v>
      </c>
      <c r="C11" s="601" t="s">
        <v>82</v>
      </c>
      <c r="D11" s="601"/>
      <c r="E11" s="601"/>
      <c r="F11" s="136" t="s">
        <v>91</v>
      </c>
      <c r="G11" s="641">
        <f>SUM(G12:J14)</f>
        <v>324</v>
      </c>
      <c r="H11" s="642"/>
      <c r="I11" s="642"/>
      <c r="J11" s="642"/>
      <c r="K11" s="630">
        <f>SUM(K12:N14)</f>
        <v>369</v>
      </c>
      <c r="L11" s="630"/>
      <c r="M11" s="630"/>
      <c r="N11" s="630"/>
      <c r="O11" s="646">
        <f>SUM(O12:R14)</f>
        <v>387</v>
      </c>
      <c r="P11" s="642"/>
      <c r="Q11" s="642"/>
      <c r="R11" s="647"/>
      <c r="S11" s="634">
        <f t="shared" si="0"/>
        <v>-45</v>
      </c>
      <c r="T11" s="604"/>
      <c r="U11" s="604"/>
      <c r="V11" s="635"/>
      <c r="W11" s="598">
        <f t="shared" si="1"/>
        <v>-12.195121951219512</v>
      </c>
      <c r="X11" s="599"/>
      <c r="Y11" s="599"/>
      <c r="Z11" s="608"/>
      <c r="AA11" s="598">
        <f t="shared" si="2"/>
        <v>-16.279069767441861</v>
      </c>
      <c r="AB11" s="599"/>
      <c r="AC11" s="599"/>
      <c r="AD11" s="600"/>
      <c r="AE11" s="362"/>
    </row>
    <row r="12" spans="1:31" s="9" customFormat="1" ht="31.5" customHeight="1">
      <c r="A12" s="62"/>
      <c r="B12" s="652"/>
      <c r="C12" s="601" t="s">
        <v>92</v>
      </c>
      <c r="D12" s="601"/>
      <c r="E12" s="601"/>
      <c r="F12" s="136" t="s">
        <v>91</v>
      </c>
      <c r="G12" s="641">
        <f>'17'!$I$6</f>
        <v>110</v>
      </c>
      <c r="H12" s="642"/>
      <c r="I12" s="642"/>
      <c r="J12" s="642"/>
      <c r="K12" s="605">
        <v>117</v>
      </c>
      <c r="L12" s="605"/>
      <c r="M12" s="605"/>
      <c r="N12" s="605"/>
      <c r="O12" s="643">
        <v>123</v>
      </c>
      <c r="P12" s="644"/>
      <c r="Q12" s="644"/>
      <c r="R12" s="645"/>
      <c r="S12" s="634">
        <f t="shared" si="0"/>
        <v>-7</v>
      </c>
      <c r="T12" s="604"/>
      <c r="U12" s="604"/>
      <c r="V12" s="635"/>
      <c r="W12" s="598">
        <f t="shared" si="1"/>
        <v>-5.982905982905983</v>
      </c>
      <c r="X12" s="599"/>
      <c r="Y12" s="599"/>
      <c r="Z12" s="608"/>
      <c r="AA12" s="598">
        <f t="shared" si="2"/>
        <v>-10.56910569105691</v>
      </c>
      <c r="AB12" s="599"/>
      <c r="AC12" s="599"/>
      <c r="AD12" s="600"/>
      <c r="AE12" s="362"/>
    </row>
    <row r="13" spans="1:31" s="9" customFormat="1" ht="31.5" customHeight="1">
      <c r="A13" s="62"/>
      <c r="B13" s="652"/>
      <c r="C13" s="601" t="s">
        <v>93</v>
      </c>
      <c r="D13" s="601"/>
      <c r="E13" s="601"/>
      <c r="F13" s="136" t="s">
        <v>91</v>
      </c>
      <c r="G13" s="641">
        <f>'17'!$J$6</f>
        <v>11</v>
      </c>
      <c r="H13" s="642"/>
      <c r="I13" s="642"/>
      <c r="J13" s="642"/>
      <c r="K13" s="605">
        <v>25</v>
      </c>
      <c r="L13" s="605"/>
      <c r="M13" s="605"/>
      <c r="N13" s="605"/>
      <c r="O13" s="643">
        <v>25</v>
      </c>
      <c r="P13" s="644"/>
      <c r="Q13" s="644"/>
      <c r="R13" s="645"/>
      <c r="S13" s="634">
        <f t="shared" si="0"/>
        <v>-14</v>
      </c>
      <c r="T13" s="604"/>
      <c r="U13" s="604"/>
      <c r="V13" s="635"/>
      <c r="W13" s="598">
        <f t="shared" si="1"/>
        <v>-56</v>
      </c>
      <c r="X13" s="599"/>
      <c r="Y13" s="599"/>
      <c r="Z13" s="608"/>
      <c r="AA13" s="598">
        <f t="shared" si="2"/>
        <v>-56</v>
      </c>
      <c r="AB13" s="599"/>
      <c r="AC13" s="599"/>
      <c r="AD13" s="600"/>
      <c r="AE13" s="362"/>
    </row>
    <row r="14" spans="1:31" s="9" customFormat="1" ht="31.5" customHeight="1">
      <c r="A14" s="62"/>
      <c r="B14" s="652"/>
      <c r="C14" s="653" t="s">
        <v>94</v>
      </c>
      <c r="D14" s="653"/>
      <c r="E14" s="653"/>
      <c r="F14" s="136" t="s">
        <v>91</v>
      </c>
      <c r="G14" s="641">
        <f>'17'!$K$6</f>
        <v>203</v>
      </c>
      <c r="H14" s="642"/>
      <c r="I14" s="642"/>
      <c r="J14" s="642"/>
      <c r="K14" s="605">
        <v>227</v>
      </c>
      <c r="L14" s="605"/>
      <c r="M14" s="605"/>
      <c r="N14" s="605"/>
      <c r="O14" s="643">
        <v>239</v>
      </c>
      <c r="P14" s="644"/>
      <c r="Q14" s="644"/>
      <c r="R14" s="645"/>
      <c r="S14" s="634">
        <f t="shared" si="0"/>
        <v>-24</v>
      </c>
      <c r="T14" s="604"/>
      <c r="U14" s="604"/>
      <c r="V14" s="635"/>
      <c r="W14" s="598">
        <f t="shared" si="1"/>
        <v>-10.572687224669604</v>
      </c>
      <c r="X14" s="599"/>
      <c r="Y14" s="599"/>
      <c r="Z14" s="608"/>
      <c r="AA14" s="598">
        <f t="shared" si="2"/>
        <v>-15.06276150627615</v>
      </c>
      <c r="AB14" s="599"/>
      <c r="AC14" s="599"/>
      <c r="AD14" s="600"/>
      <c r="AE14" s="362"/>
    </row>
    <row r="15" spans="1:31" s="9" customFormat="1" ht="31.5" customHeight="1">
      <c r="A15" s="14"/>
      <c r="B15" s="648" t="s">
        <v>95</v>
      </c>
      <c r="C15" s="601"/>
      <c r="D15" s="601"/>
      <c r="E15" s="601"/>
      <c r="F15" s="136" t="s">
        <v>96</v>
      </c>
      <c r="G15" s="641">
        <f>'17'!$P$6</f>
        <v>198</v>
      </c>
      <c r="H15" s="642"/>
      <c r="I15" s="642"/>
      <c r="J15" s="642"/>
      <c r="K15" s="605">
        <v>203</v>
      </c>
      <c r="L15" s="605"/>
      <c r="M15" s="605"/>
      <c r="N15" s="605"/>
      <c r="O15" s="643">
        <v>215</v>
      </c>
      <c r="P15" s="644"/>
      <c r="Q15" s="644"/>
      <c r="R15" s="645"/>
      <c r="S15" s="634">
        <f t="shared" si="0"/>
        <v>-5</v>
      </c>
      <c r="T15" s="604"/>
      <c r="U15" s="604"/>
      <c r="V15" s="635"/>
      <c r="W15" s="598">
        <f t="shared" si="1"/>
        <v>-2.4630541871921183</v>
      </c>
      <c r="X15" s="599"/>
      <c r="Y15" s="599"/>
      <c r="Z15" s="608"/>
      <c r="AA15" s="598">
        <f t="shared" si="2"/>
        <v>-7.9069767441860463</v>
      </c>
      <c r="AB15" s="599"/>
      <c r="AC15" s="599"/>
      <c r="AD15" s="600"/>
      <c r="AE15" s="362"/>
    </row>
    <row r="16" spans="1:31" s="9" customFormat="1" ht="31.5" customHeight="1">
      <c r="A16" s="14"/>
      <c r="B16" s="648" t="s">
        <v>97</v>
      </c>
      <c r="C16" s="601"/>
      <c r="D16" s="601"/>
      <c r="E16" s="601"/>
      <c r="F16" s="136" t="s">
        <v>98</v>
      </c>
      <c r="G16" s="641">
        <f>'17'!$Q$6</f>
        <v>372</v>
      </c>
      <c r="H16" s="642"/>
      <c r="I16" s="642"/>
      <c r="J16" s="642"/>
      <c r="K16" s="605">
        <v>398</v>
      </c>
      <c r="L16" s="605"/>
      <c r="M16" s="605"/>
      <c r="N16" s="605"/>
      <c r="O16" s="649">
        <v>448</v>
      </c>
      <c r="P16" s="650"/>
      <c r="Q16" s="650"/>
      <c r="R16" s="651"/>
      <c r="S16" s="634">
        <f t="shared" si="0"/>
        <v>-26</v>
      </c>
      <c r="T16" s="604"/>
      <c r="U16" s="604"/>
      <c r="V16" s="635"/>
      <c r="W16" s="598">
        <f t="shared" si="1"/>
        <v>-6.5326633165829149</v>
      </c>
      <c r="X16" s="599"/>
      <c r="Y16" s="599"/>
      <c r="Z16" s="608"/>
      <c r="AA16" s="598">
        <f t="shared" si="2"/>
        <v>-16.964285714285715</v>
      </c>
      <c r="AB16" s="599"/>
      <c r="AC16" s="599"/>
      <c r="AD16" s="600"/>
      <c r="AE16" s="362"/>
    </row>
    <row r="17" spans="1:31" s="9" customFormat="1" ht="31.5" customHeight="1">
      <c r="A17" s="14"/>
      <c r="B17" s="652" t="s">
        <v>99</v>
      </c>
      <c r="C17" s="601" t="s">
        <v>82</v>
      </c>
      <c r="D17" s="601"/>
      <c r="E17" s="601"/>
      <c r="F17" s="136" t="s">
        <v>98</v>
      </c>
      <c r="G17" s="641">
        <f>SUM(G18:J19)</f>
        <v>73</v>
      </c>
      <c r="H17" s="642"/>
      <c r="I17" s="642"/>
      <c r="J17" s="642"/>
      <c r="K17" s="630">
        <f>SUM(K18:N19)</f>
        <v>101</v>
      </c>
      <c r="L17" s="630"/>
      <c r="M17" s="630"/>
      <c r="N17" s="630"/>
      <c r="O17" s="646">
        <f>SUM(O18:R19)</f>
        <v>90</v>
      </c>
      <c r="P17" s="642"/>
      <c r="Q17" s="642"/>
      <c r="R17" s="647"/>
      <c r="S17" s="634">
        <f t="shared" si="0"/>
        <v>-28</v>
      </c>
      <c r="T17" s="604"/>
      <c r="U17" s="604"/>
      <c r="V17" s="635"/>
      <c r="W17" s="598">
        <f t="shared" si="1"/>
        <v>-27.722772277227723</v>
      </c>
      <c r="X17" s="599"/>
      <c r="Y17" s="599"/>
      <c r="Z17" s="608"/>
      <c r="AA17" s="598">
        <f t="shared" si="2"/>
        <v>-18.888888888888889</v>
      </c>
      <c r="AB17" s="599"/>
      <c r="AC17" s="599"/>
      <c r="AD17" s="600"/>
      <c r="AE17" s="362"/>
    </row>
    <row r="18" spans="1:31" s="9" customFormat="1" ht="31.5" customHeight="1">
      <c r="A18" s="14"/>
      <c r="B18" s="652"/>
      <c r="C18" s="601" t="s">
        <v>100</v>
      </c>
      <c r="D18" s="601"/>
      <c r="E18" s="601"/>
      <c r="F18" s="136" t="s">
        <v>98</v>
      </c>
      <c r="G18" s="641">
        <f>'17'!$U$6</f>
        <v>26</v>
      </c>
      <c r="H18" s="642"/>
      <c r="I18" s="642"/>
      <c r="J18" s="642"/>
      <c r="K18" s="605">
        <v>30</v>
      </c>
      <c r="L18" s="605"/>
      <c r="M18" s="605"/>
      <c r="N18" s="605"/>
      <c r="O18" s="643">
        <v>22</v>
      </c>
      <c r="P18" s="644"/>
      <c r="Q18" s="644"/>
      <c r="R18" s="645"/>
      <c r="S18" s="634">
        <f t="shared" si="0"/>
        <v>-4</v>
      </c>
      <c r="T18" s="604"/>
      <c r="U18" s="604"/>
      <c r="V18" s="635"/>
      <c r="W18" s="598">
        <f t="shared" si="1"/>
        <v>-13.333333333333334</v>
      </c>
      <c r="X18" s="599"/>
      <c r="Y18" s="599"/>
      <c r="Z18" s="608"/>
      <c r="AA18" s="598">
        <f t="shared" si="2"/>
        <v>18.181818181818183</v>
      </c>
      <c r="AB18" s="599"/>
      <c r="AC18" s="599"/>
      <c r="AD18" s="600"/>
      <c r="AE18" s="362"/>
    </row>
    <row r="19" spans="1:31" s="9" customFormat="1" ht="31.5" customHeight="1">
      <c r="A19" s="14"/>
      <c r="B19" s="652"/>
      <c r="C19" s="601" t="s">
        <v>101</v>
      </c>
      <c r="D19" s="601"/>
      <c r="E19" s="602"/>
      <c r="F19" s="136" t="s">
        <v>98</v>
      </c>
      <c r="G19" s="641">
        <v>47</v>
      </c>
      <c r="H19" s="642"/>
      <c r="I19" s="642"/>
      <c r="J19" s="642"/>
      <c r="K19" s="605">
        <v>71</v>
      </c>
      <c r="L19" s="605"/>
      <c r="M19" s="605"/>
      <c r="N19" s="605"/>
      <c r="O19" s="643">
        <v>68</v>
      </c>
      <c r="P19" s="644"/>
      <c r="Q19" s="644"/>
      <c r="R19" s="645"/>
      <c r="S19" s="634">
        <f t="shared" si="0"/>
        <v>-24</v>
      </c>
      <c r="T19" s="604"/>
      <c r="U19" s="604"/>
      <c r="V19" s="635"/>
      <c r="W19" s="598">
        <f t="shared" si="1"/>
        <v>-33.802816901408448</v>
      </c>
      <c r="X19" s="599"/>
      <c r="Y19" s="599"/>
      <c r="Z19" s="608"/>
      <c r="AA19" s="598">
        <f t="shared" si="2"/>
        <v>-30.882352941176471</v>
      </c>
      <c r="AB19" s="599"/>
      <c r="AC19" s="599"/>
      <c r="AD19" s="600"/>
      <c r="AE19" s="362"/>
    </row>
    <row r="20" spans="1:31" s="9" customFormat="1" ht="31.5" customHeight="1">
      <c r="A20" s="14"/>
      <c r="B20" s="631" t="s">
        <v>102</v>
      </c>
      <c r="C20" s="601" t="s">
        <v>84</v>
      </c>
      <c r="D20" s="601"/>
      <c r="E20" s="602"/>
      <c r="F20" s="136" t="s">
        <v>135</v>
      </c>
      <c r="G20" s="632">
        <f>'17'!$Z$6</f>
        <v>14850</v>
      </c>
      <c r="H20" s="633"/>
      <c r="I20" s="633"/>
      <c r="J20" s="633"/>
      <c r="K20" s="605">
        <v>16182</v>
      </c>
      <c r="L20" s="605"/>
      <c r="M20" s="605"/>
      <c r="N20" s="605"/>
      <c r="O20" s="636">
        <v>15626</v>
      </c>
      <c r="P20" s="636"/>
      <c r="Q20" s="636"/>
      <c r="R20" s="636"/>
      <c r="S20" s="607">
        <f t="shared" si="0"/>
        <v>-1332</v>
      </c>
      <c r="T20" s="607"/>
      <c r="U20" s="607"/>
      <c r="V20" s="607"/>
      <c r="W20" s="598">
        <f t="shared" si="1"/>
        <v>-8.2313681868743043</v>
      </c>
      <c r="X20" s="599"/>
      <c r="Y20" s="599"/>
      <c r="Z20" s="608"/>
      <c r="AA20" s="598">
        <f t="shared" si="2"/>
        <v>-4.9660821707410729</v>
      </c>
      <c r="AB20" s="599"/>
      <c r="AC20" s="599"/>
      <c r="AD20" s="600"/>
      <c r="AE20" s="362"/>
    </row>
    <row r="21" spans="1:31" s="9" customFormat="1" ht="31.5" customHeight="1">
      <c r="A21" s="14"/>
      <c r="B21" s="631"/>
      <c r="C21" s="601" t="s">
        <v>85</v>
      </c>
      <c r="D21" s="601"/>
      <c r="E21" s="602"/>
      <c r="F21" s="136" t="s">
        <v>103</v>
      </c>
      <c r="G21" s="632">
        <f>'17'!$AA$6</f>
        <v>3724</v>
      </c>
      <c r="H21" s="633"/>
      <c r="I21" s="633"/>
      <c r="J21" s="633"/>
      <c r="K21" s="605">
        <v>330</v>
      </c>
      <c r="L21" s="605"/>
      <c r="M21" s="605"/>
      <c r="N21" s="605"/>
      <c r="O21" s="636">
        <v>1868</v>
      </c>
      <c r="P21" s="636"/>
      <c r="Q21" s="636"/>
      <c r="R21" s="636"/>
      <c r="S21" s="607">
        <f t="shared" si="0"/>
        <v>3394</v>
      </c>
      <c r="T21" s="607"/>
      <c r="U21" s="607"/>
      <c r="V21" s="607"/>
      <c r="W21" s="609">
        <f t="shared" si="1"/>
        <v>1028.4848484848485</v>
      </c>
      <c r="X21" s="610"/>
      <c r="Y21" s="610"/>
      <c r="Z21" s="611"/>
      <c r="AA21" s="609">
        <f t="shared" si="2"/>
        <v>99.357601713062095</v>
      </c>
      <c r="AB21" s="610"/>
      <c r="AC21" s="610"/>
      <c r="AD21" s="637"/>
      <c r="AE21" s="362"/>
    </row>
    <row r="22" spans="1:31" s="9" customFormat="1" ht="31.5" customHeight="1">
      <c r="A22" s="14"/>
      <c r="B22" s="638" t="s">
        <v>104</v>
      </c>
      <c r="C22" s="601" t="s">
        <v>501</v>
      </c>
      <c r="D22" s="601"/>
      <c r="E22" s="602"/>
      <c r="F22" s="136" t="s">
        <v>105</v>
      </c>
      <c r="G22" s="603">
        <f>SUM(G23:J29)</f>
        <v>674620</v>
      </c>
      <c r="H22" s="604"/>
      <c r="I22" s="604"/>
      <c r="J22" s="604"/>
      <c r="K22" s="630">
        <f>SUM(K23:N29)</f>
        <v>1609280</v>
      </c>
      <c r="L22" s="630"/>
      <c r="M22" s="630"/>
      <c r="N22" s="630"/>
      <c r="O22" s="607">
        <f>SUM(O23:R29)</f>
        <v>931589</v>
      </c>
      <c r="P22" s="607"/>
      <c r="Q22" s="607"/>
      <c r="R22" s="607"/>
      <c r="S22" s="607">
        <f t="shared" si="0"/>
        <v>-934660</v>
      </c>
      <c r="T22" s="607"/>
      <c r="U22" s="607"/>
      <c r="V22" s="607"/>
      <c r="W22" s="598">
        <f t="shared" si="1"/>
        <v>-58.079389540664145</v>
      </c>
      <c r="X22" s="599"/>
      <c r="Y22" s="599"/>
      <c r="Z22" s="608"/>
      <c r="AA22" s="598">
        <f t="shared" si="2"/>
        <v>-27.583945280590473</v>
      </c>
      <c r="AB22" s="599"/>
      <c r="AC22" s="599"/>
      <c r="AD22" s="600"/>
      <c r="AE22" s="362"/>
    </row>
    <row r="23" spans="1:31" s="9" customFormat="1" ht="31.5" customHeight="1">
      <c r="A23" s="14"/>
      <c r="B23" s="639"/>
      <c r="C23" s="601" t="s">
        <v>84</v>
      </c>
      <c r="D23" s="601"/>
      <c r="E23" s="602"/>
      <c r="F23" s="136" t="s">
        <v>105</v>
      </c>
      <c r="G23" s="603">
        <f>'17'!$AD$6</f>
        <v>567743</v>
      </c>
      <c r="H23" s="604"/>
      <c r="I23" s="604"/>
      <c r="J23" s="604"/>
      <c r="K23" s="605">
        <v>747699</v>
      </c>
      <c r="L23" s="605"/>
      <c r="M23" s="605"/>
      <c r="N23" s="605"/>
      <c r="O23" s="606">
        <v>766069</v>
      </c>
      <c r="P23" s="606"/>
      <c r="Q23" s="606"/>
      <c r="R23" s="606"/>
      <c r="S23" s="607">
        <f t="shared" si="0"/>
        <v>-179956</v>
      </c>
      <c r="T23" s="607"/>
      <c r="U23" s="607"/>
      <c r="V23" s="607"/>
      <c r="W23" s="598">
        <f t="shared" si="1"/>
        <v>-24.067973877188546</v>
      </c>
      <c r="X23" s="599"/>
      <c r="Y23" s="599"/>
      <c r="Z23" s="608"/>
      <c r="AA23" s="598">
        <f t="shared" si="2"/>
        <v>-25.888790696399411</v>
      </c>
      <c r="AB23" s="599"/>
      <c r="AC23" s="599"/>
      <c r="AD23" s="600"/>
      <c r="AE23" s="362"/>
    </row>
    <row r="24" spans="1:31" s="9" customFormat="1" ht="31.5" customHeight="1">
      <c r="A24" s="14"/>
      <c r="B24" s="639"/>
      <c r="C24" s="601" t="s">
        <v>85</v>
      </c>
      <c r="D24" s="601"/>
      <c r="E24" s="602"/>
      <c r="F24" s="136" t="s">
        <v>105</v>
      </c>
      <c r="G24" s="603">
        <f>'17'!$AE$6</f>
        <v>3</v>
      </c>
      <c r="H24" s="604"/>
      <c r="I24" s="604"/>
      <c r="J24" s="604"/>
      <c r="K24" s="605">
        <v>342</v>
      </c>
      <c r="L24" s="605"/>
      <c r="M24" s="605"/>
      <c r="N24" s="605"/>
      <c r="O24" s="606">
        <v>547</v>
      </c>
      <c r="P24" s="606"/>
      <c r="Q24" s="606"/>
      <c r="R24" s="606"/>
      <c r="S24" s="607">
        <f t="shared" si="0"/>
        <v>-339</v>
      </c>
      <c r="T24" s="607"/>
      <c r="U24" s="607"/>
      <c r="V24" s="607"/>
      <c r="W24" s="598">
        <f t="shared" si="1"/>
        <v>-99.122807017543863</v>
      </c>
      <c r="X24" s="599"/>
      <c r="Y24" s="599"/>
      <c r="Z24" s="608"/>
      <c r="AA24" s="598">
        <f t="shared" si="2"/>
        <v>-99.451553930530167</v>
      </c>
      <c r="AB24" s="599"/>
      <c r="AC24" s="599"/>
      <c r="AD24" s="600"/>
      <c r="AE24" s="362"/>
    </row>
    <row r="25" spans="1:31" s="9" customFormat="1" ht="31.5" customHeight="1">
      <c r="A25" s="14"/>
      <c r="B25" s="639"/>
      <c r="C25" s="601" t="s">
        <v>86</v>
      </c>
      <c r="D25" s="601"/>
      <c r="E25" s="602"/>
      <c r="F25" s="136" t="s">
        <v>105</v>
      </c>
      <c r="G25" s="603">
        <f>'17'!$AF$6</f>
        <v>87377</v>
      </c>
      <c r="H25" s="604"/>
      <c r="I25" s="604"/>
      <c r="J25" s="604"/>
      <c r="K25" s="605">
        <v>54860</v>
      </c>
      <c r="L25" s="605"/>
      <c r="M25" s="605"/>
      <c r="N25" s="605"/>
      <c r="O25" s="606">
        <v>40401</v>
      </c>
      <c r="P25" s="606"/>
      <c r="Q25" s="606"/>
      <c r="R25" s="606"/>
      <c r="S25" s="607">
        <f t="shared" si="0"/>
        <v>32517</v>
      </c>
      <c r="T25" s="607"/>
      <c r="U25" s="607"/>
      <c r="V25" s="607"/>
      <c r="W25" s="598">
        <f t="shared" si="1"/>
        <v>59.272694130514033</v>
      </c>
      <c r="X25" s="599"/>
      <c r="Y25" s="599"/>
      <c r="Z25" s="608"/>
      <c r="AA25" s="598">
        <f t="shared" si="2"/>
        <v>116.27434964481077</v>
      </c>
      <c r="AB25" s="599"/>
      <c r="AC25" s="599"/>
      <c r="AD25" s="600"/>
      <c r="AE25" s="362"/>
    </row>
    <row r="26" spans="1:31" s="9" customFormat="1" ht="31.5" customHeight="1">
      <c r="A26" s="14"/>
      <c r="B26" s="639"/>
      <c r="C26" s="601" t="s">
        <v>87</v>
      </c>
      <c r="D26" s="601"/>
      <c r="E26" s="602"/>
      <c r="F26" s="136" t="s">
        <v>105</v>
      </c>
      <c r="G26" s="603">
        <f>'17'!$AG$6</f>
        <v>430</v>
      </c>
      <c r="H26" s="604"/>
      <c r="I26" s="604"/>
      <c r="J26" s="604"/>
      <c r="K26" s="605">
        <v>350</v>
      </c>
      <c r="L26" s="605"/>
      <c r="M26" s="605"/>
      <c r="N26" s="605"/>
      <c r="O26" s="606">
        <v>4166</v>
      </c>
      <c r="P26" s="606"/>
      <c r="Q26" s="606"/>
      <c r="R26" s="606"/>
      <c r="S26" s="607">
        <f t="shared" si="0"/>
        <v>80</v>
      </c>
      <c r="T26" s="607"/>
      <c r="U26" s="607"/>
      <c r="V26" s="607"/>
      <c r="W26" s="609">
        <f t="shared" si="1"/>
        <v>22.857142857142858</v>
      </c>
      <c r="X26" s="610"/>
      <c r="Y26" s="610"/>
      <c r="Z26" s="611"/>
      <c r="AA26" s="598">
        <f t="shared" si="2"/>
        <v>-89.678348535765721</v>
      </c>
      <c r="AB26" s="599"/>
      <c r="AC26" s="599"/>
      <c r="AD26" s="600"/>
      <c r="AE26" s="362"/>
    </row>
    <row r="27" spans="1:31" s="9" customFormat="1" ht="31.5" customHeight="1">
      <c r="A27" s="14"/>
      <c r="B27" s="639"/>
      <c r="C27" s="601" t="s">
        <v>88</v>
      </c>
      <c r="D27" s="601"/>
      <c r="E27" s="602"/>
      <c r="F27" s="136" t="s">
        <v>105</v>
      </c>
      <c r="G27" s="603">
        <f>'17'!$AH$6</f>
        <v>0</v>
      </c>
      <c r="H27" s="604"/>
      <c r="I27" s="604"/>
      <c r="J27" s="604"/>
      <c r="K27" s="605">
        <v>0</v>
      </c>
      <c r="L27" s="605"/>
      <c r="M27" s="605"/>
      <c r="N27" s="605"/>
      <c r="O27" s="606">
        <v>0</v>
      </c>
      <c r="P27" s="606"/>
      <c r="Q27" s="606"/>
      <c r="R27" s="606"/>
      <c r="S27" s="607">
        <f t="shared" si="0"/>
        <v>0</v>
      </c>
      <c r="T27" s="607"/>
      <c r="U27" s="607"/>
      <c r="V27" s="607"/>
      <c r="W27" s="624" t="s">
        <v>401</v>
      </c>
      <c r="X27" s="625"/>
      <c r="Y27" s="625"/>
      <c r="Z27" s="626"/>
      <c r="AA27" s="624" t="s">
        <v>401</v>
      </c>
      <c r="AB27" s="625"/>
      <c r="AC27" s="625"/>
      <c r="AD27" s="627"/>
      <c r="AE27" s="362"/>
    </row>
    <row r="28" spans="1:31" s="9" customFormat="1" ht="31.5" customHeight="1">
      <c r="A28" s="14"/>
      <c r="B28" s="639"/>
      <c r="C28" s="628" t="s">
        <v>89</v>
      </c>
      <c r="D28" s="628"/>
      <c r="E28" s="629"/>
      <c r="F28" s="42" t="s">
        <v>105</v>
      </c>
      <c r="G28" s="603">
        <f>'17'!$AI$6</f>
        <v>16529</v>
      </c>
      <c r="H28" s="604"/>
      <c r="I28" s="604"/>
      <c r="J28" s="604"/>
      <c r="K28" s="605">
        <v>776789</v>
      </c>
      <c r="L28" s="605"/>
      <c r="M28" s="605"/>
      <c r="N28" s="605"/>
      <c r="O28" s="606">
        <v>105168</v>
      </c>
      <c r="P28" s="606"/>
      <c r="Q28" s="606"/>
      <c r="R28" s="606"/>
      <c r="S28" s="607">
        <f t="shared" si="0"/>
        <v>-760260</v>
      </c>
      <c r="T28" s="607"/>
      <c r="U28" s="607"/>
      <c r="V28" s="607"/>
      <c r="W28" s="598">
        <f>(G28-K28)*100/K28</f>
        <v>-97.87213773624498</v>
      </c>
      <c r="X28" s="599"/>
      <c r="Y28" s="599"/>
      <c r="Z28" s="608"/>
      <c r="AA28" s="598">
        <f>(G28-O28)*100/O28</f>
        <v>-84.283242050813939</v>
      </c>
      <c r="AB28" s="599"/>
      <c r="AC28" s="599"/>
      <c r="AD28" s="600"/>
      <c r="AE28" s="362"/>
    </row>
    <row r="29" spans="1:31" s="9" customFormat="1" ht="31.5" customHeight="1" thickBot="1">
      <c r="A29" s="14"/>
      <c r="B29" s="640"/>
      <c r="C29" s="619" t="s">
        <v>259</v>
      </c>
      <c r="D29" s="619"/>
      <c r="E29" s="620"/>
      <c r="F29" s="135" t="s">
        <v>105</v>
      </c>
      <c r="G29" s="621">
        <f>'17'!$AJ$6</f>
        <v>2538</v>
      </c>
      <c r="H29" s="622"/>
      <c r="I29" s="622"/>
      <c r="J29" s="622"/>
      <c r="K29" s="623">
        <v>29240</v>
      </c>
      <c r="L29" s="623"/>
      <c r="M29" s="623"/>
      <c r="N29" s="623"/>
      <c r="O29" s="623">
        <v>15238</v>
      </c>
      <c r="P29" s="623"/>
      <c r="Q29" s="623"/>
      <c r="R29" s="623"/>
      <c r="S29" s="612">
        <f t="shared" si="0"/>
        <v>-26702</v>
      </c>
      <c r="T29" s="612"/>
      <c r="U29" s="612"/>
      <c r="V29" s="612"/>
      <c r="W29" s="613">
        <f>(G29-K29)*100/K29</f>
        <v>-91.320109439124494</v>
      </c>
      <c r="X29" s="614"/>
      <c r="Y29" s="614"/>
      <c r="Z29" s="615"/>
      <c r="AA29" s="616">
        <f>(G29-O29)*100/O29</f>
        <v>-83.344270901693136</v>
      </c>
      <c r="AB29" s="617"/>
      <c r="AC29" s="617"/>
      <c r="AD29" s="618"/>
      <c r="AE29" s="362"/>
    </row>
    <row r="30" spans="1:31" s="9" customFormat="1" ht="14.25" customHeight="1"/>
    <row r="31" spans="1:31" ht="14.25" customHeight="1"/>
    <row r="34" spans="1:1" s="12" customFormat="1" ht="14.25" customHeight="1">
      <c r="A34" s="11"/>
    </row>
    <row r="35" spans="1:1" s="12" customFormat="1" ht="14.25" customHeight="1">
      <c r="A35" s="11"/>
    </row>
  </sheetData>
  <mergeCells count="195">
    <mergeCell ref="W4:Z4"/>
    <mergeCell ref="C4:E4"/>
    <mergeCell ref="G4:J4"/>
    <mergeCell ref="K4:N4"/>
    <mergeCell ref="C5:E5"/>
    <mergeCell ref="AA7:AD7"/>
    <mergeCell ref="S7:V7"/>
    <mergeCell ref="AA4:AD4"/>
    <mergeCell ref="O5:R5"/>
    <mergeCell ref="S5:V5"/>
    <mergeCell ref="C6:E6"/>
    <mergeCell ref="G6:J6"/>
    <mergeCell ref="K6:N6"/>
    <mergeCell ref="O4:R4"/>
    <mergeCell ref="S4:V4"/>
    <mergeCell ref="W7:Z7"/>
    <mergeCell ref="G5:J5"/>
    <mergeCell ref="K5:N5"/>
    <mergeCell ref="S3:V3"/>
    <mergeCell ref="W3:Z3"/>
    <mergeCell ref="AA3:AD3"/>
    <mergeCell ref="B1:AD1"/>
    <mergeCell ref="B3:E3"/>
    <mergeCell ref="G3:J3"/>
    <mergeCell ref="K3:N3"/>
    <mergeCell ref="O3:R3"/>
    <mergeCell ref="B4:B10"/>
    <mergeCell ref="AA5:AD5"/>
    <mergeCell ref="O6:R6"/>
    <mergeCell ref="S6:V6"/>
    <mergeCell ref="W6:Z6"/>
    <mergeCell ref="AA6:AD6"/>
    <mergeCell ref="C7:E7"/>
    <mergeCell ref="G7:J7"/>
    <mergeCell ref="K7:N7"/>
    <mergeCell ref="O7:R7"/>
    <mergeCell ref="G10:J10"/>
    <mergeCell ref="K10:N10"/>
    <mergeCell ref="O10:R10"/>
    <mergeCell ref="S10:V10"/>
    <mergeCell ref="W10:Z10"/>
    <mergeCell ref="W5:Z5"/>
    <mergeCell ref="AA8:AD8"/>
    <mergeCell ref="AA10:AD10"/>
    <mergeCell ref="C9:E9"/>
    <mergeCell ref="G9:J9"/>
    <mergeCell ref="K9:N9"/>
    <mergeCell ref="O9:R9"/>
    <mergeCell ref="S9:V9"/>
    <mergeCell ref="W9:Z9"/>
    <mergeCell ref="AA9:AD9"/>
    <mergeCell ref="C10:E10"/>
    <mergeCell ref="C8:E8"/>
    <mergeCell ref="G8:J8"/>
    <mergeCell ref="K8:N8"/>
    <mergeCell ref="O8:R8"/>
    <mergeCell ref="S8:V8"/>
    <mergeCell ref="W8:Z8"/>
    <mergeCell ref="S14:V14"/>
    <mergeCell ref="W14:Z14"/>
    <mergeCell ref="C13:E13"/>
    <mergeCell ref="AA14:AD14"/>
    <mergeCell ref="B15:E15"/>
    <mergeCell ref="G15:J15"/>
    <mergeCell ref="K15:N15"/>
    <mergeCell ref="O15:R15"/>
    <mergeCell ref="S15:V15"/>
    <mergeCell ref="W15:Z15"/>
    <mergeCell ref="AA15:AD15"/>
    <mergeCell ref="B11:B14"/>
    <mergeCell ref="O13:R13"/>
    <mergeCell ref="O11:R11"/>
    <mergeCell ref="S11:V11"/>
    <mergeCell ref="W11:Z11"/>
    <mergeCell ref="AA11:AD11"/>
    <mergeCell ref="O12:R12"/>
    <mergeCell ref="S12:V12"/>
    <mergeCell ref="W12:Z12"/>
    <mergeCell ref="AA12:AD12"/>
    <mergeCell ref="S13:V13"/>
    <mergeCell ref="W13:Z13"/>
    <mergeCell ref="AA13:AD13"/>
    <mergeCell ref="C18:E18"/>
    <mergeCell ref="B16:E16"/>
    <mergeCell ref="G16:J16"/>
    <mergeCell ref="K16:N16"/>
    <mergeCell ref="O16:R16"/>
    <mergeCell ref="C11:E11"/>
    <mergeCell ref="G11:J11"/>
    <mergeCell ref="K11:N11"/>
    <mergeCell ref="G13:J13"/>
    <mergeCell ref="K12:N12"/>
    <mergeCell ref="K13:N13"/>
    <mergeCell ref="C12:E12"/>
    <mergeCell ref="G12:J12"/>
    <mergeCell ref="B17:B19"/>
    <mergeCell ref="C17:E17"/>
    <mergeCell ref="C19:E19"/>
    <mergeCell ref="G19:J19"/>
    <mergeCell ref="K19:N19"/>
    <mergeCell ref="O19:R19"/>
    <mergeCell ref="C14:E14"/>
    <mergeCell ref="G14:J14"/>
    <mergeCell ref="K14:N14"/>
    <mergeCell ref="O14:R14"/>
    <mergeCell ref="S17:V17"/>
    <mergeCell ref="W17:Z17"/>
    <mergeCell ref="AA17:AD17"/>
    <mergeCell ref="W16:Z16"/>
    <mergeCell ref="G18:J18"/>
    <mergeCell ref="K18:N18"/>
    <mergeCell ref="O18:R18"/>
    <mergeCell ref="S18:V18"/>
    <mergeCell ref="W18:Z18"/>
    <mergeCell ref="AA18:AD18"/>
    <mergeCell ref="AA16:AD16"/>
    <mergeCell ref="G17:J17"/>
    <mergeCell ref="K17:N17"/>
    <mergeCell ref="O17:R17"/>
    <mergeCell ref="S16:V16"/>
    <mergeCell ref="B20:B21"/>
    <mergeCell ref="C20:E20"/>
    <mergeCell ref="G20:J20"/>
    <mergeCell ref="K20:N20"/>
    <mergeCell ref="S19:V19"/>
    <mergeCell ref="W19:Z19"/>
    <mergeCell ref="AA19:AD19"/>
    <mergeCell ref="O20:R20"/>
    <mergeCell ref="AA22:AD22"/>
    <mergeCell ref="AA20:AD20"/>
    <mergeCell ref="C21:E21"/>
    <mergeCell ref="G21:J21"/>
    <mergeCell ref="K21:N21"/>
    <mergeCell ref="O21:R21"/>
    <mergeCell ref="S21:V21"/>
    <mergeCell ref="W21:Z21"/>
    <mergeCell ref="S20:V20"/>
    <mergeCell ref="W20:Z20"/>
    <mergeCell ref="AA21:AD21"/>
    <mergeCell ref="B22:B29"/>
    <mergeCell ref="AA28:AD28"/>
    <mergeCell ref="C27:E27"/>
    <mergeCell ref="G27:J27"/>
    <mergeCell ref="K27:N27"/>
    <mergeCell ref="O23:R23"/>
    <mergeCell ref="S23:V23"/>
    <mergeCell ref="W23:Z23"/>
    <mergeCell ref="AA23:AD23"/>
    <mergeCell ref="O22:R22"/>
    <mergeCell ref="S22:V22"/>
    <mergeCell ref="C22:E22"/>
    <mergeCell ref="G22:J22"/>
    <mergeCell ref="K22:N22"/>
    <mergeCell ref="C23:E23"/>
    <mergeCell ref="G23:J23"/>
    <mergeCell ref="K23:N23"/>
    <mergeCell ref="W22:Z22"/>
    <mergeCell ref="S29:V29"/>
    <mergeCell ref="W29:Z29"/>
    <mergeCell ref="AA29:AD29"/>
    <mergeCell ref="C29:E29"/>
    <mergeCell ref="G29:J29"/>
    <mergeCell ref="K29:N29"/>
    <mergeCell ref="O29:R29"/>
    <mergeCell ref="S27:V27"/>
    <mergeCell ref="W27:Z27"/>
    <mergeCell ref="AA27:AD27"/>
    <mergeCell ref="C28:E28"/>
    <mergeCell ref="G28:J28"/>
    <mergeCell ref="K28:N28"/>
    <mergeCell ref="O28:R28"/>
    <mergeCell ref="S28:V28"/>
    <mergeCell ref="W28:Z28"/>
    <mergeCell ref="O27:R27"/>
    <mergeCell ref="AA26:AD26"/>
    <mergeCell ref="C25:E25"/>
    <mergeCell ref="C24:E24"/>
    <mergeCell ref="G24:J24"/>
    <mergeCell ref="K24:N24"/>
    <mergeCell ref="O24:R24"/>
    <mergeCell ref="S24:V24"/>
    <mergeCell ref="W24:Z24"/>
    <mergeCell ref="AA24:AD24"/>
    <mergeCell ref="AA25:AD25"/>
    <mergeCell ref="C26:E26"/>
    <mergeCell ref="G26:J26"/>
    <mergeCell ref="K26:N26"/>
    <mergeCell ref="O26:R26"/>
    <mergeCell ref="S26:V26"/>
    <mergeCell ref="S25:V25"/>
    <mergeCell ref="W25:Z25"/>
    <mergeCell ref="K25:N25"/>
    <mergeCell ref="O25:R25"/>
    <mergeCell ref="W26:Z26"/>
    <mergeCell ref="G25:J25"/>
  </mergeCells>
  <phoneticPr fontId="7"/>
  <pageMargins left="0.78740157480314965" right="0.78740157480314965" top="0.75" bottom="0.98425196850393704" header="0.51181102362204722" footer="0.51181102362204722"/>
  <pageSetup paperSize="9" scale="83" orientation="portrait" blackAndWhite="1" r:id="rId1"/>
  <headerFooter alignWithMargins="0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32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目次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26</vt:lpstr>
      <vt:lpstr>27</vt:lpstr>
      <vt:lpstr>28</vt:lpstr>
      <vt:lpstr>29</vt:lpstr>
      <vt:lpstr>30</vt:lpstr>
      <vt:lpstr>31</vt:lpstr>
      <vt:lpstr>32</vt:lpstr>
      <vt:lpstr>25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目次!Print_Area</vt:lpstr>
    </vt:vector>
  </TitlesOfParts>
  <Company>山口県庁消防防災課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山口県</dc:creator>
  <cp:lastModifiedBy>津森　厚</cp:lastModifiedBy>
  <cp:lastPrinted>2026-02-28T06:37:17Z</cp:lastPrinted>
  <dcterms:created xsi:type="dcterms:W3CDTF">2004-05-19T04:18:12Z</dcterms:created>
  <dcterms:modified xsi:type="dcterms:W3CDTF">2026-02-28T06:41:24Z</dcterms:modified>
</cp:coreProperties>
</file>