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ashiya\project\2024\P240034901_令和2年山口県産業連関表作成業務_令和7年度\★納品用セット\④分析ツール\①汎用ツール\"/>
    </mc:Choice>
  </mc:AlternateContent>
  <xr:revisionPtr revIDLastSave="0" documentId="13_ncr:1_{06602214-86C3-4F82-9B36-FC9DC2DE8F48}" xr6:coauthVersionLast="47" xr6:coauthVersionMax="47" xr10:uidLastSave="{00000000-0000-0000-0000-000000000000}"/>
  <bookViews>
    <workbookView xWindow="31343" yWindow="2543" windowWidth="21629" windowHeight="15382" tabRatio="711" xr2:uid="{269AAFF0-166E-4287-9C8C-67B8FC3E733A}"/>
  </bookViews>
  <sheets>
    <sheet name="入力の手引" sheetId="36" r:id="rId1"/>
    <sheet name="計算手順" sheetId="37" r:id="rId2"/>
    <sheet name="入力" sheetId="33" r:id="rId3"/>
    <sheet name="結果" sheetId="17" r:id="rId4"/>
    <sheet name="フロー" sheetId="23" r:id="rId5"/>
    <sheet name="計算表" sheetId="3" r:id="rId6"/>
    <sheet name="行列計算" sheetId="12" r:id="rId7"/>
    <sheet name="マージン計算" sheetId="35" r:id="rId8"/>
    <sheet name="取引基本表" sheetId="7" r:id="rId9"/>
    <sheet name="投入係数表" sheetId="8" r:id="rId10"/>
    <sheet name="逆行列係数" sheetId="10" r:id="rId11"/>
    <sheet name="消費転換率" sheetId="38" r:id="rId12"/>
  </sheets>
  <externalReferences>
    <externalReference r:id="rId13"/>
  </externalReferences>
  <definedNames>
    <definedName name="石油製品">'[1]第２次産業 '!#REF!</definedName>
    <definedName name="保留１">#REF!</definedName>
    <definedName name="保留13">#REF!</definedName>
    <definedName name="保留２">#REF!</definedName>
    <definedName name="保留３">#REF!</definedName>
    <definedName name="保留４">#REF!</definedName>
    <definedName name="保留５">#REF!</definedName>
    <definedName name="保留６">#REF!</definedName>
    <definedName name="保留９">#REF!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0" i="35" l="1"/>
  <c r="E19" i="35"/>
  <c r="E27" i="35"/>
  <c r="E36" i="35"/>
  <c r="E44" i="35"/>
  <c r="E11" i="35"/>
  <c r="P10" i="35"/>
  <c r="Q10" i="35"/>
  <c r="P11" i="35"/>
  <c r="Q11" i="35"/>
  <c r="P12" i="35"/>
  <c r="Q12" i="35"/>
  <c r="P13" i="35"/>
  <c r="Q13" i="35"/>
  <c r="P14" i="35"/>
  <c r="Q14" i="35"/>
  <c r="P15" i="35"/>
  <c r="Q15" i="35"/>
  <c r="P16" i="35"/>
  <c r="Q16" i="35"/>
  <c r="P17" i="35"/>
  <c r="Q17" i="35"/>
  <c r="P18" i="35"/>
  <c r="Q18" i="35"/>
  <c r="P19" i="35"/>
  <c r="Q19" i="35"/>
  <c r="P20" i="35"/>
  <c r="Q20" i="35"/>
  <c r="P21" i="35"/>
  <c r="Q21" i="35"/>
  <c r="P22" i="35"/>
  <c r="Q22" i="35"/>
  <c r="P23" i="35"/>
  <c r="Q23" i="35"/>
  <c r="P24" i="35"/>
  <c r="Q24" i="35"/>
  <c r="P25" i="35"/>
  <c r="Q25" i="35"/>
  <c r="P26" i="35"/>
  <c r="Q26" i="35"/>
  <c r="P27" i="35"/>
  <c r="Q27" i="35"/>
  <c r="P28" i="35"/>
  <c r="Q28" i="35"/>
  <c r="P29" i="35"/>
  <c r="Q29" i="35"/>
  <c r="P30" i="35"/>
  <c r="Q30" i="35"/>
  <c r="P31" i="35"/>
  <c r="Q31" i="35"/>
  <c r="P32" i="35"/>
  <c r="Q32" i="35"/>
  <c r="P33" i="35"/>
  <c r="Q33" i="35"/>
  <c r="P34" i="35"/>
  <c r="Q34" i="35"/>
  <c r="P35" i="35"/>
  <c r="Q35" i="35"/>
  <c r="P36" i="35"/>
  <c r="Q36" i="35"/>
  <c r="P37" i="35"/>
  <c r="Q37" i="35"/>
  <c r="P38" i="35"/>
  <c r="Q38" i="35"/>
  <c r="P39" i="35"/>
  <c r="Q39" i="35"/>
  <c r="P40" i="35"/>
  <c r="E12" i="35" s="1"/>
  <c r="Q40" i="35"/>
  <c r="P41" i="35"/>
  <c r="Q41" i="35"/>
  <c r="F12" i="35" s="1"/>
  <c r="P42" i="35"/>
  <c r="Q42" i="35"/>
  <c r="P43" i="35"/>
  <c r="Q43" i="35"/>
  <c r="P44" i="35"/>
  <c r="Q44" i="35"/>
  <c r="P45" i="35"/>
  <c r="Q45" i="35"/>
  <c r="P46" i="35"/>
  <c r="Q46" i="35"/>
  <c r="P47" i="35"/>
  <c r="Q47" i="35"/>
  <c r="P48" i="35"/>
  <c r="Q48" i="35"/>
  <c r="P49" i="35"/>
  <c r="Q49" i="35"/>
  <c r="F13" i="35" s="1"/>
  <c r="P50" i="35"/>
  <c r="Q50" i="35"/>
  <c r="P51" i="35"/>
  <c r="Q51" i="35"/>
  <c r="P52" i="35"/>
  <c r="E13" i="35" s="1"/>
  <c r="Q52" i="35"/>
  <c r="P53" i="35"/>
  <c r="Q53" i="35"/>
  <c r="P54" i="35"/>
  <c r="Q54" i="35"/>
  <c r="P55" i="35"/>
  <c r="Q55" i="35"/>
  <c r="P56" i="35"/>
  <c r="Q56" i="35"/>
  <c r="P57" i="35"/>
  <c r="Q57" i="35"/>
  <c r="P58" i="35"/>
  <c r="Q58" i="35"/>
  <c r="P59" i="35"/>
  <c r="Q59" i="35"/>
  <c r="P60" i="35"/>
  <c r="Q60" i="35"/>
  <c r="P61" i="35"/>
  <c r="Q61" i="35"/>
  <c r="P62" i="35"/>
  <c r="Q62" i="35"/>
  <c r="P63" i="35"/>
  <c r="Q63" i="35"/>
  <c r="P64" i="35"/>
  <c r="Q64" i="35"/>
  <c r="P65" i="35"/>
  <c r="Q65" i="35"/>
  <c r="P66" i="35"/>
  <c r="Q66" i="35"/>
  <c r="P67" i="35"/>
  <c r="Q67" i="35"/>
  <c r="P68" i="35"/>
  <c r="Q68" i="35"/>
  <c r="P69" i="35"/>
  <c r="Q69" i="35"/>
  <c r="P70" i="35"/>
  <c r="Q70" i="35"/>
  <c r="P71" i="35"/>
  <c r="Q71" i="35"/>
  <c r="P72" i="35"/>
  <c r="Q72" i="35"/>
  <c r="P73" i="35"/>
  <c r="Q73" i="35"/>
  <c r="P74" i="35"/>
  <c r="Q74" i="35"/>
  <c r="P75" i="35"/>
  <c r="Q75" i="35"/>
  <c r="P76" i="35"/>
  <c r="Q76" i="35"/>
  <c r="P77" i="35"/>
  <c r="Q77" i="35"/>
  <c r="P78" i="35"/>
  <c r="Q78" i="35"/>
  <c r="P79" i="35"/>
  <c r="Q79" i="35"/>
  <c r="P80" i="35"/>
  <c r="Q80" i="35"/>
  <c r="P81" i="35"/>
  <c r="Q81" i="35"/>
  <c r="P82" i="35"/>
  <c r="Q82" i="35"/>
  <c r="P83" i="35"/>
  <c r="Q83" i="35"/>
  <c r="P84" i="35"/>
  <c r="Q84" i="35"/>
  <c r="P85" i="35"/>
  <c r="Q85" i="35"/>
  <c r="F14" i="35" s="1"/>
  <c r="P86" i="35"/>
  <c r="Q86" i="35"/>
  <c r="P87" i="35"/>
  <c r="Q87" i="35"/>
  <c r="P88" i="35"/>
  <c r="E14" i="35" s="1"/>
  <c r="Q88" i="35"/>
  <c r="P89" i="35"/>
  <c r="Q89" i="35"/>
  <c r="P90" i="35"/>
  <c r="Q90" i="35"/>
  <c r="P91" i="35"/>
  <c r="Q91" i="35"/>
  <c r="P92" i="35"/>
  <c r="Q92" i="35"/>
  <c r="P93" i="35"/>
  <c r="Q93" i="35"/>
  <c r="P94" i="35"/>
  <c r="Q94" i="35"/>
  <c r="P95" i="35"/>
  <c r="Q95" i="35"/>
  <c r="P96" i="35"/>
  <c r="Q96" i="35"/>
  <c r="P97" i="35"/>
  <c r="Q97" i="35"/>
  <c r="P98" i="35"/>
  <c r="E15" i="35" s="1"/>
  <c r="Q98" i="35"/>
  <c r="F15" i="35" s="1"/>
  <c r="P99" i="35"/>
  <c r="Q99" i="35"/>
  <c r="P100" i="35"/>
  <c r="Q100" i="35"/>
  <c r="P101" i="35"/>
  <c r="Q101" i="35"/>
  <c r="P102" i="35"/>
  <c r="Q102" i="35"/>
  <c r="P103" i="35"/>
  <c r="Q103" i="35"/>
  <c r="P104" i="35"/>
  <c r="Q104" i="35"/>
  <c r="P105" i="35"/>
  <c r="Q105" i="35"/>
  <c r="P106" i="35"/>
  <c r="Q106" i="35"/>
  <c r="P107" i="35"/>
  <c r="Q107" i="35"/>
  <c r="P108" i="35"/>
  <c r="Q108" i="35"/>
  <c r="P109" i="35"/>
  <c r="Q109" i="35"/>
  <c r="P110" i="35"/>
  <c r="Q110" i="35"/>
  <c r="P111" i="35"/>
  <c r="Q111" i="35"/>
  <c r="P112" i="35"/>
  <c r="Q112" i="35"/>
  <c r="P113" i="35"/>
  <c r="Q113" i="35"/>
  <c r="P114" i="35"/>
  <c r="Q114" i="35"/>
  <c r="P115" i="35"/>
  <c r="Q115" i="35"/>
  <c r="P116" i="35"/>
  <c r="E30" i="35" s="1"/>
  <c r="Q116" i="35"/>
  <c r="F30" i="35" s="1"/>
  <c r="P117" i="35"/>
  <c r="E16" i="35" s="1"/>
  <c r="Q117" i="35"/>
  <c r="F16" i="35" s="1"/>
  <c r="P118" i="35"/>
  <c r="Q118" i="35"/>
  <c r="P119" i="35"/>
  <c r="Q119" i="35"/>
  <c r="P120" i="35"/>
  <c r="Q120" i="35"/>
  <c r="P121" i="35"/>
  <c r="Q121" i="35"/>
  <c r="P122" i="35"/>
  <c r="Q122" i="35"/>
  <c r="P123" i="35"/>
  <c r="Q123" i="35"/>
  <c r="P124" i="35"/>
  <c r="Q124" i="35"/>
  <c r="P125" i="35"/>
  <c r="Q125" i="35"/>
  <c r="P126" i="35"/>
  <c r="Q126" i="35"/>
  <c r="P127" i="35"/>
  <c r="Q127" i="35"/>
  <c r="P128" i="35"/>
  <c r="Q128" i="35"/>
  <c r="P129" i="35"/>
  <c r="Q129" i="35"/>
  <c r="P130" i="35"/>
  <c r="Q130" i="35"/>
  <c r="P131" i="35"/>
  <c r="Q131" i="35"/>
  <c r="P132" i="35"/>
  <c r="Q132" i="35"/>
  <c r="P133" i="35"/>
  <c r="Q133" i="35"/>
  <c r="P134" i="35"/>
  <c r="Q134" i="35"/>
  <c r="P135" i="35"/>
  <c r="Q135" i="35"/>
  <c r="P136" i="35"/>
  <c r="Q136" i="35"/>
  <c r="P137" i="35"/>
  <c r="Q137" i="35"/>
  <c r="P138" i="35"/>
  <c r="Q138" i="35"/>
  <c r="P139" i="35"/>
  <c r="Q139" i="35"/>
  <c r="P140" i="35"/>
  <c r="Q140" i="35"/>
  <c r="P141" i="35"/>
  <c r="Q141" i="35"/>
  <c r="P142" i="35"/>
  <c r="Q142" i="35"/>
  <c r="P143" i="35"/>
  <c r="Q143" i="35"/>
  <c r="P144" i="35"/>
  <c r="Q144" i="35"/>
  <c r="P145" i="35"/>
  <c r="Q145" i="35"/>
  <c r="P146" i="35"/>
  <c r="Q146" i="35"/>
  <c r="P147" i="35"/>
  <c r="Q147" i="35"/>
  <c r="P148" i="35"/>
  <c r="Q148" i="35"/>
  <c r="P149" i="35"/>
  <c r="E17" i="35" s="1"/>
  <c r="Q149" i="35"/>
  <c r="F17" i="35" s="1"/>
  <c r="P150" i="35"/>
  <c r="Q150" i="35"/>
  <c r="P151" i="35"/>
  <c r="Q151" i="35"/>
  <c r="P152" i="35"/>
  <c r="Q152" i="35"/>
  <c r="P153" i="35"/>
  <c r="Q153" i="35"/>
  <c r="P154" i="35"/>
  <c r="Q154" i="35"/>
  <c r="P155" i="35"/>
  <c r="Q155" i="35"/>
  <c r="P156" i="35"/>
  <c r="Q156" i="35"/>
  <c r="P157" i="35"/>
  <c r="Q157" i="35"/>
  <c r="P158" i="35"/>
  <c r="Q158" i="35"/>
  <c r="P159" i="35"/>
  <c r="Q159" i="35"/>
  <c r="P160" i="35"/>
  <c r="Q160" i="35"/>
  <c r="P161" i="35"/>
  <c r="E18" i="35" s="1"/>
  <c r="Q161" i="35"/>
  <c r="F18" i="35" s="1"/>
  <c r="P162" i="35"/>
  <c r="Q162" i="35"/>
  <c r="P163" i="35"/>
  <c r="Q163" i="35"/>
  <c r="P164" i="35"/>
  <c r="Q164" i="35"/>
  <c r="P165" i="35"/>
  <c r="Q165" i="35"/>
  <c r="P166" i="35"/>
  <c r="Q166" i="35"/>
  <c r="P167" i="35"/>
  <c r="Q167" i="35"/>
  <c r="P168" i="35"/>
  <c r="Q168" i="35"/>
  <c r="P169" i="35"/>
  <c r="Q169" i="35"/>
  <c r="P170" i="35"/>
  <c r="Q170" i="35"/>
  <c r="P171" i="35"/>
  <c r="Q171" i="35"/>
  <c r="P172" i="35"/>
  <c r="Q172" i="35"/>
  <c r="P173" i="35"/>
  <c r="Q173" i="35"/>
  <c r="P174" i="35"/>
  <c r="Q174" i="35"/>
  <c r="F19" i="35" s="1"/>
  <c r="P175" i="35"/>
  <c r="Q175" i="35"/>
  <c r="P176" i="35"/>
  <c r="Q176" i="35"/>
  <c r="P177" i="35"/>
  <c r="Q177" i="35"/>
  <c r="P178" i="35"/>
  <c r="Q178" i="35"/>
  <c r="P179" i="35"/>
  <c r="Q179" i="35"/>
  <c r="P180" i="35"/>
  <c r="Q180" i="35"/>
  <c r="P181" i="35"/>
  <c r="Q181" i="35"/>
  <c r="P182" i="35"/>
  <c r="Q182" i="35"/>
  <c r="P183" i="35"/>
  <c r="Q183" i="35"/>
  <c r="P184" i="35"/>
  <c r="Q184" i="35"/>
  <c r="P185" i="35"/>
  <c r="Q185" i="35"/>
  <c r="P186" i="35"/>
  <c r="Q186" i="35"/>
  <c r="P187" i="35"/>
  <c r="Q187" i="35"/>
  <c r="P188" i="35"/>
  <c r="Q188" i="35"/>
  <c r="P189" i="35"/>
  <c r="E20" i="35" s="1"/>
  <c r="Q189" i="35"/>
  <c r="F20" i="35" s="1"/>
  <c r="P190" i="35"/>
  <c r="Q190" i="35"/>
  <c r="P191" i="35"/>
  <c r="Q191" i="35"/>
  <c r="P192" i="35"/>
  <c r="Q192" i="35"/>
  <c r="P193" i="35"/>
  <c r="Q193" i="35"/>
  <c r="P194" i="35"/>
  <c r="Q194" i="35"/>
  <c r="P195" i="35"/>
  <c r="Q195" i="35"/>
  <c r="P196" i="35"/>
  <c r="Q196" i="35"/>
  <c r="P197" i="35"/>
  <c r="Q197" i="35"/>
  <c r="P198" i="35"/>
  <c r="Q198" i="35"/>
  <c r="P199" i="35"/>
  <c r="Q199" i="35"/>
  <c r="P200" i="35"/>
  <c r="Q200" i="35"/>
  <c r="P201" i="35"/>
  <c r="Q201" i="35"/>
  <c r="P202" i="35"/>
  <c r="Q202" i="35"/>
  <c r="P203" i="35"/>
  <c r="E21" i="35" s="1"/>
  <c r="Q203" i="35"/>
  <c r="F21" i="35" s="1"/>
  <c r="P204" i="35"/>
  <c r="Q204" i="35"/>
  <c r="P205" i="35"/>
  <c r="Q205" i="35"/>
  <c r="P206" i="35"/>
  <c r="Q206" i="35"/>
  <c r="P207" i="35"/>
  <c r="Q207" i="35"/>
  <c r="P208" i="35"/>
  <c r="Q208" i="35"/>
  <c r="P209" i="35"/>
  <c r="Q209" i="35"/>
  <c r="P210" i="35"/>
  <c r="Q210" i="35"/>
  <c r="P211" i="35"/>
  <c r="Q211" i="35"/>
  <c r="P212" i="35"/>
  <c r="Q212" i="35"/>
  <c r="P213" i="35"/>
  <c r="Q213" i="35"/>
  <c r="P214" i="35"/>
  <c r="Q214" i="35"/>
  <c r="P215" i="35"/>
  <c r="E22" i="35" s="1"/>
  <c r="Q215" i="35"/>
  <c r="F22" i="35" s="1"/>
  <c r="P216" i="35"/>
  <c r="Q216" i="35"/>
  <c r="P217" i="35"/>
  <c r="Q217" i="35"/>
  <c r="P218" i="35"/>
  <c r="Q218" i="35"/>
  <c r="P219" i="35"/>
  <c r="Q219" i="35"/>
  <c r="P220" i="35"/>
  <c r="Q220" i="35"/>
  <c r="P221" i="35"/>
  <c r="Q221" i="35"/>
  <c r="P222" i="35"/>
  <c r="Q222" i="35"/>
  <c r="P223" i="35"/>
  <c r="Q223" i="35"/>
  <c r="P224" i="35"/>
  <c r="E23" i="35" s="1"/>
  <c r="Q224" i="35"/>
  <c r="P225" i="35"/>
  <c r="Q225" i="35"/>
  <c r="F23" i="35" s="1"/>
  <c r="P226" i="35"/>
  <c r="Q226" i="35"/>
  <c r="P227" i="35"/>
  <c r="Q227" i="35"/>
  <c r="P228" i="35"/>
  <c r="Q228" i="35"/>
  <c r="P229" i="35"/>
  <c r="Q229" i="35"/>
  <c r="P230" i="35"/>
  <c r="Q230" i="35"/>
  <c r="P231" i="35"/>
  <c r="Q231" i="35"/>
  <c r="P232" i="35"/>
  <c r="E24" i="35" s="1"/>
  <c r="Q232" i="35"/>
  <c r="F24" i="35" s="1"/>
  <c r="P233" i="35"/>
  <c r="Q233" i="35"/>
  <c r="P234" i="35"/>
  <c r="Q234" i="35"/>
  <c r="P235" i="35"/>
  <c r="Q235" i="35"/>
  <c r="P236" i="35"/>
  <c r="Q236" i="35"/>
  <c r="P237" i="35"/>
  <c r="Q237" i="35"/>
  <c r="P238" i="35"/>
  <c r="Q238" i="35"/>
  <c r="P239" i="35"/>
  <c r="Q239" i="35"/>
  <c r="P240" i="35"/>
  <c r="Q240" i="35"/>
  <c r="P241" i="35"/>
  <c r="Q241" i="35"/>
  <c r="P242" i="35"/>
  <c r="Q242" i="35"/>
  <c r="P243" i="35"/>
  <c r="Q243" i="35"/>
  <c r="P244" i="35"/>
  <c r="Q244" i="35"/>
  <c r="P245" i="35"/>
  <c r="Q245" i="35"/>
  <c r="P246" i="35"/>
  <c r="E25" i="35" s="1"/>
  <c r="Q246" i="35"/>
  <c r="F25" i="35" s="1"/>
  <c r="P247" i="35"/>
  <c r="Q247" i="35"/>
  <c r="P248" i="35"/>
  <c r="Q248" i="35"/>
  <c r="P249" i="35"/>
  <c r="Q249" i="35"/>
  <c r="P250" i="35"/>
  <c r="Q250" i="35"/>
  <c r="P251" i="35"/>
  <c r="Q251" i="35"/>
  <c r="P252" i="35"/>
  <c r="Q252" i="35"/>
  <c r="P253" i="35"/>
  <c r="E26" i="35" s="1"/>
  <c r="Q253" i="35"/>
  <c r="F26" i="35" s="1"/>
  <c r="P254" i="35"/>
  <c r="Q254" i="35"/>
  <c r="P255" i="35"/>
  <c r="Q255" i="35"/>
  <c r="P256" i="35"/>
  <c r="Q256" i="35"/>
  <c r="P257" i="35"/>
  <c r="Q257" i="35"/>
  <c r="P258" i="35"/>
  <c r="Q258" i="35"/>
  <c r="P259" i="35"/>
  <c r="Q259" i="35"/>
  <c r="P260" i="35"/>
  <c r="Q260" i="35"/>
  <c r="F27" i="35" s="1"/>
  <c r="P261" i="35"/>
  <c r="Q261" i="35"/>
  <c r="P262" i="35"/>
  <c r="Q262" i="35"/>
  <c r="P263" i="35"/>
  <c r="Q263" i="35"/>
  <c r="P264" i="35"/>
  <c r="Q264" i="35"/>
  <c r="P265" i="35"/>
  <c r="Q265" i="35"/>
  <c r="P266" i="35"/>
  <c r="Q266" i="35"/>
  <c r="P267" i="35"/>
  <c r="Q267" i="35"/>
  <c r="P268" i="35"/>
  <c r="Q268" i="35"/>
  <c r="P269" i="35"/>
  <c r="Q269" i="35"/>
  <c r="P270" i="35"/>
  <c r="Q270" i="35"/>
  <c r="P271" i="35"/>
  <c r="Q271" i="35"/>
  <c r="P272" i="35"/>
  <c r="Q272" i="35"/>
  <c r="P273" i="35"/>
  <c r="Q273" i="35"/>
  <c r="P274" i="35"/>
  <c r="Q274" i="35"/>
  <c r="P275" i="35"/>
  <c r="E28" i="35" s="1"/>
  <c r="Q275" i="35"/>
  <c r="F28" i="35" s="1"/>
  <c r="P276" i="35"/>
  <c r="Q276" i="35"/>
  <c r="P277" i="35"/>
  <c r="Q277" i="35"/>
  <c r="P278" i="35"/>
  <c r="Q278" i="35"/>
  <c r="P279" i="35"/>
  <c r="Q279" i="35"/>
  <c r="P280" i="35"/>
  <c r="Q280" i="35"/>
  <c r="P281" i="35"/>
  <c r="Q281" i="35"/>
  <c r="P282" i="35"/>
  <c r="Q282" i="35"/>
  <c r="P283" i="35"/>
  <c r="Q283" i="35"/>
  <c r="P284" i="35"/>
  <c r="Q284" i="35"/>
  <c r="P285" i="35"/>
  <c r="E29" i="35" s="1"/>
  <c r="Q285" i="35"/>
  <c r="F29" i="35" s="1"/>
  <c r="P286" i="35"/>
  <c r="Q286" i="35"/>
  <c r="P287" i="35"/>
  <c r="Q287" i="35"/>
  <c r="P288" i="35"/>
  <c r="Q288" i="35"/>
  <c r="P289" i="35"/>
  <c r="Q289" i="35"/>
  <c r="P290" i="35"/>
  <c r="Q290" i="35"/>
  <c r="P291" i="35"/>
  <c r="Q291" i="35"/>
  <c r="P292" i="35"/>
  <c r="Q292" i="35"/>
  <c r="P293" i="35"/>
  <c r="Q293" i="35"/>
  <c r="P294" i="35"/>
  <c r="Q294" i="35"/>
  <c r="P295" i="35"/>
  <c r="Q295" i="35"/>
  <c r="P296" i="35"/>
  <c r="Q296" i="35"/>
  <c r="P297" i="35"/>
  <c r="Q297" i="35"/>
  <c r="P298" i="35"/>
  <c r="Q298" i="35"/>
  <c r="P299" i="35"/>
  <c r="Q299" i="35"/>
  <c r="P300" i="35"/>
  <c r="Q300" i="35"/>
  <c r="P301" i="35"/>
  <c r="Q301" i="35"/>
  <c r="P302" i="35"/>
  <c r="Q302" i="35"/>
  <c r="P303" i="35"/>
  <c r="Q303" i="35"/>
  <c r="P304" i="35"/>
  <c r="Q304" i="35"/>
  <c r="P305" i="35"/>
  <c r="Q305" i="35"/>
  <c r="P306" i="35"/>
  <c r="Q306" i="35"/>
  <c r="P307" i="35"/>
  <c r="Q307" i="35"/>
  <c r="P308" i="35"/>
  <c r="Q308" i="35"/>
  <c r="P309" i="35"/>
  <c r="Q309" i="35"/>
  <c r="P310" i="35"/>
  <c r="Q310" i="35"/>
  <c r="P311" i="35"/>
  <c r="E31" i="35" s="1"/>
  <c r="Q311" i="35"/>
  <c r="P312" i="35"/>
  <c r="Q312" i="35"/>
  <c r="P313" i="35"/>
  <c r="Q313" i="35"/>
  <c r="F31" i="35" s="1"/>
  <c r="P314" i="35"/>
  <c r="Q314" i="35"/>
  <c r="P315" i="35"/>
  <c r="Q315" i="35"/>
  <c r="P316" i="35"/>
  <c r="Q316" i="35"/>
  <c r="P317" i="35"/>
  <c r="Q317" i="35"/>
  <c r="P318" i="35"/>
  <c r="Q318" i="35"/>
  <c r="P319" i="35"/>
  <c r="Q319" i="35"/>
  <c r="P320" i="35"/>
  <c r="Q320" i="35"/>
  <c r="P321" i="35"/>
  <c r="Q321" i="35"/>
  <c r="P322" i="35"/>
  <c r="Q322" i="35"/>
  <c r="P323" i="35"/>
  <c r="E32" i="35" s="1"/>
  <c r="Q323" i="35"/>
  <c r="F32" i="35" s="1"/>
  <c r="P324" i="35"/>
  <c r="Q324" i="35"/>
  <c r="P325" i="35"/>
  <c r="Q325" i="35"/>
  <c r="P326" i="35"/>
  <c r="E33" i="35" s="1"/>
  <c r="Q326" i="35"/>
  <c r="F33" i="35" s="1"/>
  <c r="P327" i="35"/>
  <c r="Q327" i="35"/>
  <c r="P328" i="35"/>
  <c r="Q328" i="35"/>
  <c r="P329" i="35"/>
  <c r="E34" i="35" s="1"/>
  <c r="Q329" i="35"/>
  <c r="F34" i="35" s="1"/>
  <c r="P330" i="35"/>
  <c r="Q330" i="35"/>
  <c r="P331" i="35"/>
  <c r="Q331" i="35"/>
  <c r="F35" i="35" s="1"/>
  <c r="P332" i="35"/>
  <c r="Q332" i="35"/>
  <c r="P333" i="35"/>
  <c r="Q333" i="35"/>
  <c r="F36" i="35" s="1"/>
  <c r="P334" i="35"/>
  <c r="Q334" i="35"/>
  <c r="P335" i="35"/>
  <c r="Q335" i="35"/>
  <c r="P336" i="35"/>
  <c r="Q336" i="35"/>
  <c r="P337" i="35"/>
  <c r="Q337" i="35"/>
  <c r="P338" i="35"/>
  <c r="Q338" i="35"/>
  <c r="P339" i="35"/>
  <c r="E37" i="35" s="1"/>
  <c r="Q339" i="35"/>
  <c r="F37" i="35" s="1"/>
  <c r="P340" i="35"/>
  <c r="Q340" i="35"/>
  <c r="P341" i="35"/>
  <c r="Q341" i="35"/>
  <c r="P342" i="35"/>
  <c r="Q342" i="35"/>
  <c r="P343" i="35"/>
  <c r="E38" i="35" s="1"/>
  <c r="Q343" i="35"/>
  <c r="P344" i="35"/>
  <c r="Q344" i="35"/>
  <c r="P345" i="35"/>
  <c r="Q345" i="35"/>
  <c r="P346" i="35"/>
  <c r="Q346" i="35"/>
  <c r="P347" i="35"/>
  <c r="Q347" i="35"/>
  <c r="P348" i="35"/>
  <c r="Q348" i="35"/>
  <c r="P349" i="35"/>
  <c r="Q349" i="35"/>
  <c r="P350" i="35"/>
  <c r="Q350" i="35"/>
  <c r="P351" i="35"/>
  <c r="Q351" i="35"/>
  <c r="P352" i="35"/>
  <c r="Q352" i="35"/>
  <c r="P353" i="35"/>
  <c r="Q353" i="35"/>
  <c r="P354" i="35"/>
  <c r="Q354" i="35"/>
  <c r="P355" i="35"/>
  <c r="Q355" i="35"/>
  <c r="P356" i="35"/>
  <c r="Q356" i="35"/>
  <c r="P357" i="35"/>
  <c r="Q357" i="35"/>
  <c r="P358" i="35"/>
  <c r="Q358" i="35"/>
  <c r="P359" i="35"/>
  <c r="Q359" i="35"/>
  <c r="P360" i="35"/>
  <c r="Q360" i="35"/>
  <c r="P361" i="35"/>
  <c r="Q361" i="35"/>
  <c r="P362" i="35"/>
  <c r="Q362" i="35"/>
  <c r="P363" i="35"/>
  <c r="Q363" i="35"/>
  <c r="P364" i="35"/>
  <c r="Q364" i="35"/>
  <c r="P365" i="35"/>
  <c r="Q365" i="35"/>
  <c r="P366" i="35"/>
  <c r="Q366" i="35"/>
  <c r="P367" i="35"/>
  <c r="Q367" i="35"/>
  <c r="P368" i="35"/>
  <c r="Q368" i="35"/>
  <c r="P369" i="35"/>
  <c r="Q369" i="35"/>
  <c r="P370" i="35"/>
  <c r="E39" i="35" s="1"/>
  <c r="Q370" i="35"/>
  <c r="F39" i="35" s="1"/>
  <c r="P371" i="35"/>
  <c r="Q371" i="35"/>
  <c r="P372" i="35"/>
  <c r="Q372" i="35"/>
  <c r="P373" i="35"/>
  <c r="Q373" i="35"/>
  <c r="P374" i="35"/>
  <c r="Q374" i="35"/>
  <c r="P375" i="35"/>
  <c r="Q375" i="35"/>
  <c r="P376" i="35"/>
  <c r="Q376" i="35"/>
  <c r="P377" i="35"/>
  <c r="Q377" i="35"/>
  <c r="P378" i="35"/>
  <c r="Q378" i="35"/>
  <c r="P379" i="35"/>
  <c r="Q379" i="35"/>
  <c r="P380" i="35"/>
  <c r="Q380" i="35"/>
  <c r="P381" i="35"/>
  <c r="Q381" i="35"/>
  <c r="P382" i="35"/>
  <c r="E40" i="35" s="1"/>
  <c r="Q382" i="35"/>
  <c r="P383" i="35"/>
  <c r="Q383" i="35"/>
  <c r="P384" i="35"/>
  <c r="E41" i="35" s="1"/>
  <c r="Q384" i="35"/>
  <c r="F41" i="35" s="1"/>
  <c r="P385" i="35"/>
  <c r="Q385" i="35"/>
  <c r="P386" i="35"/>
  <c r="Q386" i="35"/>
  <c r="P387" i="35"/>
  <c r="Q387" i="35"/>
  <c r="P388" i="35"/>
  <c r="Q388" i="35"/>
  <c r="P389" i="35"/>
  <c r="Q389" i="35"/>
  <c r="P390" i="35"/>
  <c r="Q390" i="35"/>
  <c r="P391" i="35"/>
  <c r="Q391" i="35"/>
  <c r="P392" i="35"/>
  <c r="Q392" i="35"/>
  <c r="P393" i="35"/>
  <c r="Q393" i="35"/>
  <c r="P394" i="35"/>
  <c r="Q394" i="35"/>
  <c r="P395" i="35"/>
  <c r="Q395" i="35"/>
  <c r="P396" i="35"/>
  <c r="Q396" i="35"/>
  <c r="P397" i="35"/>
  <c r="Q397" i="35"/>
  <c r="P398" i="35"/>
  <c r="Q398" i="35"/>
  <c r="P399" i="35"/>
  <c r="E42" i="35" s="1"/>
  <c r="Q399" i="35"/>
  <c r="F42" i="35" s="1"/>
  <c r="P400" i="35"/>
  <c r="Q400" i="35"/>
  <c r="P401" i="35"/>
  <c r="Q401" i="35"/>
  <c r="P402" i="35"/>
  <c r="Q402" i="35"/>
  <c r="P403" i="35"/>
  <c r="Q403" i="35"/>
  <c r="P404" i="35"/>
  <c r="Q404" i="35"/>
  <c r="P405" i="35"/>
  <c r="Q405" i="35"/>
  <c r="P406" i="35"/>
  <c r="Q406" i="35"/>
  <c r="P407" i="35"/>
  <c r="Q407" i="35"/>
  <c r="P408" i="35"/>
  <c r="Q408" i="35"/>
  <c r="P409" i="35"/>
  <c r="Q409" i="35"/>
  <c r="P410" i="35"/>
  <c r="Q410" i="35"/>
  <c r="P411" i="35"/>
  <c r="Q411" i="35"/>
  <c r="P412" i="35"/>
  <c r="Q412" i="35"/>
  <c r="P413" i="35"/>
  <c r="E43" i="35" s="1"/>
  <c r="Q413" i="35"/>
  <c r="F43" i="35" s="1"/>
  <c r="P414" i="35"/>
  <c r="Q414" i="35"/>
  <c r="P415" i="35"/>
  <c r="Q415" i="35"/>
  <c r="F44" i="35" s="1"/>
  <c r="P416" i="35"/>
  <c r="Q416" i="35"/>
  <c r="P417" i="35"/>
  <c r="Q417" i="35"/>
  <c r="P418" i="35"/>
  <c r="Q418" i="35"/>
  <c r="P419" i="35"/>
  <c r="Q419" i="35"/>
  <c r="P420" i="35"/>
  <c r="Q420" i="35"/>
  <c r="P421" i="35"/>
  <c r="Q421" i="35"/>
  <c r="P422" i="35"/>
  <c r="Q422" i="35"/>
  <c r="P423" i="35"/>
  <c r="Q423" i="35"/>
  <c r="P424" i="35"/>
  <c r="Q424" i="35"/>
  <c r="P425" i="35"/>
  <c r="Q425" i="35"/>
  <c r="P426" i="35"/>
  <c r="Q426" i="35"/>
  <c r="P427" i="35"/>
  <c r="Q427" i="35"/>
  <c r="P428" i="35"/>
  <c r="Q428" i="35"/>
  <c r="P429" i="35"/>
  <c r="Q429" i="35"/>
  <c r="P430" i="35"/>
  <c r="Q430" i="35"/>
  <c r="P431" i="35"/>
  <c r="Q431" i="35"/>
  <c r="P432" i="35"/>
  <c r="Q432" i="35"/>
  <c r="P433" i="35"/>
  <c r="E45" i="35" s="1"/>
  <c r="Q433" i="35"/>
  <c r="F45" i="35" s="1"/>
  <c r="P434" i="35"/>
  <c r="Q434" i="35"/>
  <c r="P435" i="35"/>
  <c r="Q435" i="35"/>
  <c r="P436" i="35"/>
  <c r="Q436" i="35"/>
  <c r="P437" i="35"/>
  <c r="Q437" i="35"/>
  <c r="P438" i="35"/>
  <c r="Q438" i="35"/>
  <c r="P439" i="35"/>
  <c r="Q439" i="35"/>
  <c r="P440" i="35"/>
  <c r="Q440" i="35"/>
  <c r="P441" i="35"/>
  <c r="Q441" i="35"/>
  <c r="P442" i="35"/>
  <c r="Q442" i="35"/>
  <c r="P443" i="35"/>
  <c r="Q443" i="35"/>
  <c r="P444" i="35"/>
  <c r="Q444" i="35"/>
  <c r="P445" i="35"/>
  <c r="Q445" i="35"/>
  <c r="P446" i="35"/>
  <c r="Q446" i="35"/>
  <c r="P447" i="35"/>
  <c r="Q447" i="35"/>
  <c r="P448" i="35"/>
  <c r="Q448" i="35"/>
  <c r="P449" i="35"/>
  <c r="Q449" i="35"/>
  <c r="P450" i="35"/>
  <c r="Q450" i="35"/>
  <c r="P451" i="35"/>
  <c r="Q451" i="35"/>
  <c r="P452" i="35"/>
  <c r="E46" i="35" s="1"/>
  <c r="Q452" i="35"/>
  <c r="F46" i="35" s="1"/>
  <c r="P453" i="35"/>
  <c r="E47" i="35" s="1"/>
  <c r="Q453" i="35"/>
  <c r="F47" i="35" s="1"/>
  <c r="Q9" i="35"/>
  <c r="F11" i="35" s="1"/>
  <c r="P9" i="35"/>
  <c r="D12" i="35"/>
  <c r="D13" i="35"/>
  <c r="D14" i="35"/>
  <c r="D15" i="35"/>
  <c r="D16" i="35"/>
  <c r="D17" i="35"/>
  <c r="D18" i="35"/>
  <c r="D19" i="35"/>
  <c r="D20" i="35"/>
  <c r="D21" i="35"/>
  <c r="D22" i="35"/>
  <c r="D23" i="35"/>
  <c r="D24" i="35"/>
  <c r="D25" i="35"/>
  <c r="D26" i="35"/>
  <c r="D27" i="35"/>
  <c r="D28" i="35"/>
  <c r="D29" i="35"/>
  <c r="D30" i="35"/>
  <c r="D31" i="35"/>
  <c r="D32" i="35"/>
  <c r="D33" i="35"/>
  <c r="D34" i="35"/>
  <c r="D35" i="35"/>
  <c r="D36" i="35"/>
  <c r="D37" i="35"/>
  <c r="D38" i="35"/>
  <c r="D39" i="35"/>
  <c r="D40" i="35"/>
  <c r="D41" i="35"/>
  <c r="D42" i="35"/>
  <c r="D43" i="35"/>
  <c r="D44" i="35"/>
  <c r="D45" i="35"/>
  <c r="D46" i="35"/>
  <c r="D47" i="35"/>
  <c r="D11" i="35"/>
  <c r="E48" i="35" l="1"/>
  <c r="E9" i="38" l="1"/>
  <c r="E10" i="38"/>
  <c r="E11" i="38"/>
  <c r="E12" i="38"/>
  <c r="E13" i="38"/>
  <c r="E8" i="38"/>
  <c r="C9" i="38"/>
  <c r="C10" i="38"/>
  <c r="C11" i="38"/>
  <c r="C12" i="38"/>
  <c r="C13" i="38"/>
  <c r="C8" i="38"/>
  <c r="B9" i="38"/>
  <c r="B10" i="38"/>
  <c r="B11" i="38"/>
  <c r="B12" i="38"/>
  <c r="B13" i="38"/>
  <c r="B8" i="38"/>
  <c r="C86" i="3"/>
  <c r="C85" i="3"/>
  <c r="C84" i="3"/>
  <c r="C83" i="3"/>
  <c r="C82" i="3"/>
  <c r="C81" i="3"/>
  <c r="C80" i="3"/>
  <c r="C79" i="3"/>
  <c r="C78" i="3"/>
  <c r="C77" i="3"/>
  <c r="C76" i="3"/>
  <c r="C75" i="3"/>
  <c r="C74" i="3"/>
  <c r="C73" i="3"/>
  <c r="C72" i="3"/>
  <c r="C71" i="3"/>
  <c r="C70" i="3"/>
  <c r="C69" i="3"/>
  <c r="C68" i="3"/>
  <c r="C67" i="3"/>
  <c r="C66" i="3"/>
  <c r="C65" i="3"/>
  <c r="C64" i="3"/>
  <c r="C63" i="3"/>
  <c r="C62" i="3"/>
  <c r="C61" i="3"/>
  <c r="C60" i="3"/>
  <c r="C59" i="3"/>
  <c r="C58" i="3"/>
  <c r="C57" i="3"/>
  <c r="C56" i="3"/>
  <c r="C55" i="3"/>
  <c r="C54" i="3"/>
  <c r="C53" i="3"/>
  <c r="C52" i="3"/>
  <c r="C51" i="3"/>
  <c r="C50" i="3"/>
  <c r="K11" i="33"/>
  <c r="K47" i="33"/>
  <c r="K46" i="33"/>
  <c r="K45" i="33"/>
  <c r="K44" i="33"/>
  <c r="K43" i="33"/>
  <c r="K42" i="33"/>
  <c r="K41" i="33"/>
  <c r="K40" i="33"/>
  <c r="K39" i="33"/>
  <c r="K38" i="33"/>
  <c r="K37" i="33"/>
  <c r="K36" i="33"/>
  <c r="K35" i="33"/>
  <c r="K34" i="33"/>
  <c r="K33" i="33"/>
  <c r="K32" i="33"/>
  <c r="K31" i="33"/>
  <c r="K30" i="33"/>
  <c r="K29" i="33"/>
  <c r="K28" i="33"/>
  <c r="K27" i="33"/>
  <c r="K26" i="33"/>
  <c r="K25" i="33"/>
  <c r="K24" i="33"/>
  <c r="K23" i="33"/>
  <c r="K22" i="33"/>
  <c r="K21" i="33"/>
  <c r="K20" i="33"/>
  <c r="K19" i="33"/>
  <c r="K18" i="33"/>
  <c r="K17" i="33"/>
  <c r="K16" i="33"/>
  <c r="K15" i="33"/>
  <c r="K14" i="33"/>
  <c r="K13" i="33"/>
  <c r="K12" i="33"/>
  <c r="F9" i="38"/>
  <c r="V6" i="33" s="1"/>
  <c r="D9" i="38"/>
  <c r="Q6" i="33"/>
  <c r="F10" i="38"/>
  <c r="V7" i="33"/>
  <c r="D12" i="38"/>
  <c r="Q9" i="33" s="1"/>
  <c r="J87" i="3"/>
  <c r="J86" i="3"/>
  <c r="J85" i="3"/>
  <c r="J84" i="3"/>
  <c r="J83" i="3"/>
  <c r="J82" i="3"/>
  <c r="J81" i="3"/>
  <c r="J80" i="3"/>
  <c r="J79" i="3"/>
  <c r="J78" i="3"/>
  <c r="J77" i="3"/>
  <c r="J76" i="3"/>
  <c r="J75" i="3"/>
  <c r="J74" i="3"/>
  <c r="J73" i="3"/>
  <c r="J72" i="3"/>
  <c r="J71" i="3"/>
  <c r="J70" i="3"/>
  <c r="J69" i="3"/>
  <c r="J68" i="3"/>
  <c r="J67" i="3"/>
  <c r="J66" i="3"/>
  <c r="J65" i="3"/>
  <c r="J64" i="3"/>
  <c r="J63" i="3"/>
  <c r="J62" i="3"/>
  <c r="J61" i="3"/>
  <c r="J60" i="3"/>
  <c r="J59" i="3"/>
  <c r="J58" i="3"/>
  <c r="J57" i="3"/>
  <c r="J56" i="3"/>
  <c r="J55" i="3"/>
  <c r="J54" i="3"/>
  <c r="J53" i="3"/>
  <c r="J52" i="3"/>
  <c r="J51" i="3"/>
  <c r="J50" i="3"/>
  <c r="I87" i="3"/>
  <c r="I86" i="3"/>
  <c r="I85" i="3"/>
  <c r="I84" i="3"/>
  <c r="I83" i="3"/>
  <c r="I82" i="3"/>
  <c r="I81" i="3"/>
  <c r="I80" i="3"/>
  <c r="I79" i="3"/>
  <c r="I78" i="3"/>
  <c r="I77" i="3"/>
  <c r="I76" i="3"/>
  <c r="I75" i="3"/>
  <c r="I74" i="3"/>
  <c r="I73" i="3"/>
  <c r="I72" i="3"/>
  <c r="I71" i="3"/>
  <c r="I70" i="3"/>
  <c r="I69" i="3"/>
  <c r="I68" i="3"/>
  <c r="I67" i="3"/>
  <c r="I66" i="3"/>
  <c r="I65" i="3"/>
  <c r="I64" i="3"/>
  <c r="I63" i="3"/>
  <c r="I62" i="3"/>
  <c r="I61" i="3"/>
  <c r="I60" i="3"/>
  <c r="I59" i="3"/>
  <c r="I58" i="3"/>
  <c r="I57" i="3"/>
  <c r="I56" i="3"/>
  <c r="I55" i="3"/>
  <c r="I54" i="3"/>
  <c r="I53" i="3"/>
  <c r="I52" i="3"/>
  <c r="I51" i="3"/>
  <c r="I50" i="3"/>
  <c r="E50" i="3" a="1"/>
  <c r="E54" i="3" s="1"/>
  <c r="D50" i="3" a="1"/>
  <c r="D84" i="3" s="1"/>
  <c r="C47" i="35"/>
  <c r="C46" i="35"/>
  <c r="C45" i="35"/>
  <c r="C44" i="35"/>
  <c r="C43" i="35"/>
  <c r="C42" i="35"/>
  <c r="C41" i="35"/>
  <c r="C40" i="35"/>
  <c r="C39" i="35"/>
  <c r="C38" i="35"/>
  <c r="C37" i="35"/>
  <c r="C36" i="35"/>
  <c r="G36" i="35" s="1"/>
  <c r="C35" i="35"/>
  <c r="G35" i="35" s="1"/>
  <c r="C34" i="35"/>
  <c r="C33" i="35"/>
  <c r="C32" i="35"/>
  <c r="C31" i="35"/>
  <c r="G31" i="35" s="1"/>
  <c r="C30" i="35"/>
  <c r="C29" i="35"/>
  <c r="C28" i="35"/>
  <c r="C27" i="35"/>
  <c r="C26" i="35"/>
  <c r="C25" i="35"/>
  <c r="G25" i="35" s="1"/>
  <c r="C24" i="35"/>
  <c r="G24" i="35" s="1"/>
  <c r="C23" i="35"/>
  <c r="G23" i="35" s="1"/>
  <c r="C22" i="35"/>
  <c r="C21" i="35"/>
  <c r="C20" i="35"/>
  <c r="G20" i="35" s="1"/>
  <c r="C19" i="35"/>
  <c r="C18" i="35"/>
  <c r="C17" i="35"/>
  <c r="C16" i="35"/>
  <c r="G16" i="35" s="1"/>
  <c r="C15" i="35"/>
  <c r="C14" i="35"/>
  <c r="C13" i="35"/>
  <c r="C12" i="35"/>
  <c r="E48" i="33"/>
  <c r="C48" i="35" s="1"/>
  <c r="D48" i="33"/>
  <c r="C11" i="35"/>
  <c r="E52" i="3"/>
  <c r="E71" i="3"/>
  <c r="E60" i="3"/>
  <c r="F13" i="38"/>
  <c r="G44" i="35"/>
  <c r="F8" i="38"/>
  <c r="V5" i="33"/>
  <c r="D8" i="38"/>
  <c r="Q5" i="33" s="1"/>
  <c r="D13" i="38"/>
  <c r="F12" i="38"/>
  <c r="V9" i="33"/>
  <c r="D10" i="38"/>
  <c r="Q7" i="33" s="1"/>
  <c r="E83" i="3"/>
  <c r="E85" i="3"/>
  <c r="E55" i="3"/>
  <c r="E50" i="3"/>
  <c r="D61" i="3"/>
  <c r="E80" i="3"/>
  <c r="D58" i="3"/>
  <c r="E61" i="3"/>
  <c r="E66" i="3"/>
  <c r="E65" i="3"/>
  <c r="E56" i="3"/>
  <c r="E67" i="3"/>
  <c r="E68" i="3"/>
  <c r="E57" i="3"/>
  <c r="D50" i="3"/>
  <c r="E70" i="3"/>
  <c r="D86" i="3"/>
  <c r="E72" i="3"/>
  <c r="E59" i="3"/>
  <c r="E77" i="3"/>
  <c r="E82" i="3"/>
  <c r="E53" i="3"/>
  <c r="D59" i="3"/>
  <c r="D80" i="3"/>
  <c r="E58" i="3"/>
  <c r="D68" i="3"/>
  <c r="E79" i="3"/>
  <c r="E75" i="3"/>
  <c r="E86" i="3"/>
  <c r="D77" i="3"/>
  <c r="D55" i="3"/>
  <c r="E78" i="3"/>
  <c r="D64" i="3"/>
  <c r="E64" i="3"/>
  <c r="E62" i="3"/>
  <c r="E74" i="3"/>
  <c r="D74" i="3"/>
  <c r="D75" i="3"/>
  <c r="E63" i="3"/>
  <c r="D83" i="3"/>
  <c r="E73" i="3"/>
  <c r="E76" i="3"/>
  <c r="H12" i="35" l="1"/>
  <c r="H44" i="35"/>
  <c r="J44" i="35" s="1"/>
  <c r="G44" i="33" s="1"/>
  <c r="H44" i="33" s="1"/>
  <c r="C40" i="3" s="1"/>
  <c r="D40" i="3" s="1"/>
  <c r="H35" i="35"/>
  <c r="F48" i="35"/>
  <c r="H37" i="35"/>
  <c r="H15" i="35"/>
  <c r="H33" i="35"/>
  <c r="H17" i="35"/>
  <c r="H43" i="35"/>
  <c r="H30" i="35"/>
  <c r="H14" i="35"/>
  <c r="H32" i="35"/>
  <c r="G33" i="35"/>
  <c r="G42" i="35"/>
  <c r="G45" i="35"/>
  <c r="G29" i="35"/>
  <c r="G27" i="35"/>
  <c r="H45" i="35"/>
  <c r="G37" i="35"/>
  <c r="G13" i="35"/>
  <c r="G21" i="35"/>
  <c r="H42" i="35"/>
  <c r="H36" i="35"/>
  <c r="J36" i="35" s="1"/>
  <c r="G36" i="33" s="1"/>
  <c r="H36" i="33" s="1"/>
  <c r="C32" i="3" s="1"/>
  <c r="D32" i="3" s="1"/>
  <c r="H31" i="35"/>
  <c r="J31" i="35" s="1"/>
  <c r="G31" i="33" s="1"/>
  <c r="H31" i="33" s="1"/>
  <c r="C27" i="3" s="1"/>
  <c r="D27" i="3" s="1"/>
  <c r="G22" i="35"/>
  <c r="G14" i="35"/>
  <c r="G40" i="35"/>
  <c r="G46" i="35"/>
  <c r="H38" i="35"/>
  <c r="H21" i="35"/>
  <c r="H23" i="35"/>
  <c r="J23" i="35" s="1"/>
  <c r="G23" i="33" s="1"/>
  <c r="H23" i="33" s="1"/>
  <c r="C19" i="3" s="1"/>
  <c r="D19" i="3" s="1"/>
  <c r="G12" i="35"/>
  <c r="J12" i="35" s="1"/>
  <c r="G12" i="33" s="1"/>
  <c r="H12" i="33" s="1"/>
  <c r="C8" i="3" s="1"/>
  <c r="D8" i="3" s="1"/>
  <c r="D19" i="17" s="1"/>
  <c r="H16" i="35"/>
  <c r="J16" i="35" s="1"/>
  <c r="G16" i="33" s="1"/>
  <c r="H16" i="33" s="1"/>
  <c r="C12" i="3" s="1"/>
  <c r="D12" i="3" s="1"/>
  <c r="H20" i="35"/>
  <c r="J20" i="35" s="1"/>
  <c r="G20" i="33" s="1"/>
  <c r="H20" i="33" s="1"/>
  <c r="C16" i="3" s="1"/>
  <c r="D16" i="3" s="1"/>
  <c r="H22" i="35"/>
  <c r="G17" i="35"/>
  <c r="H40" i="35"/>
  <c r="G26" i="35"/>
  <c r="G18" i="35"/>
  <c r="H24" i="35"/>
  <c r="J24" i="35" s="1"/>
  <c r="G24" i="33" s="1"/>
  <c r="H24" i="33" s="1"/>
  <c r="C20" i="3" s="1"/>
  <c r="D20" i="3" s="1"/>
  <c r="H46" i="35"/>
  <c r="H13" i="35"/>
  <c r="G30" i="35"/>
  <c r="H47" i="35"/>
  <c r="G32" i="35"/>
  <c r="H27" i="35"/>
  <c r="J27" i="35" s="1"/>
  <c r="G27" i="33" s="1"/>
  <c r="H27" i="33" s="1"/>
  <c r="C23" i="3" s="1"/>
  <c r="D23" i="3" s="1"/>
  <c r="D34" i="17" s="1"/>
  <c r="H25" i="35"/>
  <c r="J25" i="35" s="1"/>
  <c r="G25" i="33" s="1"/>
  <c r="H25" i="33" s="1"/>
  <c r="C21" i="3" s="1"/>
  <c r="D21" i="3" s="1"/>
  <c r="G43" i="35"/>
  <c r="H18" i="35"/>
  <c r="G38" i="35"/>
  <c r="D48" i="35"/>
  <c r="G11" i="35"/>
  <c r="H11" i="35"/>
  <c r="D11" i="38"/>
  <c r="Q8" i="33" s="1"/>
  <c r="Q4" i="33" s="1"/>
  <c r="N4" i="33" s="1"/>
  <c r="H87" i="3" s="1"/>
  <c r="D6" i="17" s="1"/>
  <c r="F11" i="38"/>
  <c r="V8" i="33" s="1"/>
  <c r="G41" i="35"/>
  <c r="H41" i="35"/>
  <c r="V4" i="33"/>
  <c r="G39" i="35"/>
  <c r="H39" i="35"/>
  <c r="G47" i="35"/>
  <c r="H19" i="35"/>
  <c r="G19" i="35"/>
  <c r="H26" i="35"/>
  <c r="D78" i="3"/>
  <c r="D85" i="3"/>
  <c r="D82" i="3"/>
  <c r="D73" i="3"/>
  <c r="D71" i="3"/>
  <c r="D76" i="3"/>
  <c r="D72" i="3"/>
  <c r="D60" i="3"/>
  <c r="D63" i="3"/>
  <c r="D51" i="3"/>
  <c r="D70" i="3"/>
  <c r="D53" i="3"/>
  <c r="D65" i="3"/>
  <c r="D81" i="3"/>
  <c r="D56" i="3"/>
  <c r="D69" i="3"/>
  <c r="D62" i="3"/>
  <c r="D67" i="3"/>
  <c r="D66" i="3"/>
  <c r="D54" i="3"/>
  <c r="D52" i="3"/>
  <c r="D79" i="3"/>
  <c r="D57" i="3"/>
  <c r="H28" i="35"/>
  <c r="G28" i="35"/>
  <c r="J28" i="35" s="1"/>
  <c r="G28" i="33" s="1"/>
  <c r="H28" i="33" s="1"/>
  <c r="C24" i="3" s="1"/>
  <c r="D24" i="3" s="1"/>
  <c r="H34" i="35"/>
  <c r="G34" i="35"/>
  <c r="H29" i="35"/>
  <c r="E69" i="3"/>
  <c r="E51" i="3"/>
  <c r="E84" i="3"/>
  <c r="E81" i="3"/>
  <c r="G15" i="35"/>
  <c r="J42" i="35"/>
  <c r="G42" i="33" s="1"/>
  <c r="H42" i="33" s="1"/>
  <c r="C38" i="3" s="1"/>
  <c r="D38" i="3" s="1"/>
  <c r="J43" i="35" l="1"/>
  <c r="G43" i="33" s="1"/>
  <c r="H43" i="33" s="1"/>
  <c r="C39" i="3" s="1"/>
  <c r="D39" i="3" s="1"/>
  <c r="J32" i="35"/>
  <c r="G32" i="33" s="1"/>
  <c r="H32" i="33" s="1"/>
  <c r="C28" i="3" s="1"/>
  <c r="D28" i="3" s="1"/>
  <c r="D39" i="17" s="1"/>
  <c r="J15" i="35"/>
  <c r="G15" i="33" s="1"/>
  <c r="H15" i="33" s="1"/>
  <c r="C11" i="3" s="1"/>
  <c r="D11" i="3" s="1"/>
  <c r="J47" i="35"/>
  <c r="G47" i="33" s="1"/>
  <c r="H47" i="33" s="1"/>
  <c r="C43" i="3" s="1"/>
  <c r="D43" i="3" s="1"/>
  <c r="E43" i="3" s="1"/>
  <c r="J37" i="35"/>
  <c r="G37" i="33" s="1"/>
  <c r="H37" i="33" s="1"/>
  <c r="C33" i="3" s="1"/>
  <c r="D33" i="3" s="1"/>
  <c r="D44" i="17" s="1"/>
  <c r="J13" i="35"/>
  <c r="G13" i="33" s="1"/>
  <c r="H13" i="33" s="1"/>
  <c r="C9" i="3" s="1"/>
  <c r="D9" i="3" s="1"/>
  <c r="F40" i="3"/>
  <c r="D51" i="17"/>
  <c r="J33" i="35"/>
  <c r="G33" i="33" s="1"/>
  <c r="H33" i="33" s="1"/>
  <c r="C29" i="3" s="1"/>
  <c r="D29" i="3" s="1"/>
  <c r="E29" i="3" s="1"/>
  <c r="J17" i="35"/>
  <c r="G17" i="33" s="1"/>
  <c r="H17" i="33" s="1"/>
  <c r="C13" i="3" s="1"/>
  <c r="D13" i="3" s="1"/>
  <c r="E13" i="3" s="1"/>
  <c r="J30" i="35"/>
  <c r="G30" i="33" s="1"/>
  <c r="H30" i="33" s="1"/>
  <c r="C26" i="3" s="1"/>
  <c r="D26" i="3" s="1"/>
  <c r="F26" i="3" s="1"/>
  <c r="J14" i="35"/>
  <c r="G14" i="33" s="1"/>
  <c r="H14" i="33" s="1"/>
  <c r="C10" i="3" s="1"/>
  <c r="D10" i="3" s="1"/>
  <c r="D21" i="17" s="1"/>
  <c r="J21" i="35"/>
  <c r="G21" i="33" s="1"/>
  <c r="H21" i="33" s="1"/>
  <c r="C17" i="3" s="1"/>
  <c r="D17" i="3" s="1"/>
  <c r="F17" i="3" s="1"/>
  <c r="J19" i="35"/>
  <c r="G19" i="33" s="1"/>
  <c r="H19" i="33" s="1"/>
  <c r="C15" i="3" s="1"/>
  <c r="D15" i="3" s="1"/>
  <c r="F15" i="3" s="1"/>
  <c r="J45" i="35"/>
  <c r="G45" i="33" s="1"/>
  <c r="H45" i="33" s="1"/>
  <c r="C41" i="3" s="1"/>
  <c r="D41" i="3" s="1"/>
  <c r="D52" i="17" s="1"/>
  <c r="J29" i="35"/>
  <c r="G29" i="33" s="1"/>
  <c r="H29" i="33" s="1"/>
  <c r="C25" i="3" s="1"/>
  <c r="D25" i="3" s="1"/>
  <c r="F25" i="3" s="1"/>
  <c r="J46" i="35"/>
  <c r="G46" i="33" s="1"/>
  <c r="H46" i="33" s="1"/>
  <c r="C42" i="3" s="1"/>
  <c r="D42" i="3" s="1"/>
  <c r="E42" i="3" s="1"/>
  <c r="E40" i="3"/>
  <c r="J26" i="35"/>
  <c r="G26" i="33" s="1"/>
  <c r="H26" i="33" s="1"/>
  <c r="C22" i="3" s="1"/>
  <c r="D22" i="3" s="1"/>
  <c r="D33" i="17" s="1"/>
  <c r="J40" i="35"/>
  <c r="G40" i="33" s="1"/>
  <c r="H40" i="33" s="1"/>
  <c r="C36" i="3" s="1"/>
  <c r="D36" i="3" s="1"/>
  <c r="F36" i="3" s="1"/>
  <c r="E32" i="3"/>
  <c r="F32" i="3"/>
  <c r="D43" i="17"/>
  <c r="E33" i="3"/>
  <c r="J22" i="35"/>
  <c r="G22" i="33" s="1"/>
  <c r="H22" i="33" s="1"/>
  <c r="C18" i="3" s="1"/>
  <c r="D18" i="3" s="1"/>
  <c r="D29" i="17" s="1"/>
  <c r="J18" i="35"/>
  <c r="G18" i="33" s="1"/>
  <c r="H18" i="33" s="1"/>
  <c r="C14" i="3" s="1"/>
  <c r="D14" i="3" s="1"/>
  <c r="D25" i="17" s="1"/>
  <c r="D32" i="17"/>
  <c r="F21" i="3"/>
  <c r="E21" i="3"/>
  <c r="F16" i="3"/>
  <c r="E16" i="3"/>
  <c r="D27" i="17"/>
  <c r="E12" i="3"/>
  <c r="D23" i="17"/>
  <c r="F12" i="3"/>
  <c r="E8" i="3"/>
  <c r="D31" i="17"/>
  <c r="F20" i="3"/>
  <c r="F23" i="3"/>
  <c r="F28" i="3"/>
  <c r="E28" i="3"/>
  <c r="E20" i="3"/>
  <c r="J41" i="35"/>
  <c r="G41" i="33" s="1"/>
  <c r="H41" i="33" s="1"/>
  <c r="C37" i="3" s="1"/>
  <c r="D37" i="3" s="1"/>
  <c r="D48" i="17" s="1"/>
  <c r="J11" i="35"/>
  <c r="G11" i="33" s="1"/>
  <c r="H11" i="33" s="1"/>
  <c r="C7" i="3" s="1"/>
  <c r="D7" i="3" s="1"/>
  <c r="D18" i="17" s="1"/>
  <c r="H48" i="35"/>
  <c r="I38" i="35" s="1"/>
  <c r="J38" i="35" s="1"/>
  <c r="G38" i="33" s="1"/>
  <c r="H38" i="33" s="1"/>
  <c r="C34" i="3" s="1"/>
  <c r="D34" i="3" s="1"/>
  <c r="F34" i="3" s="1"/>
  <c r="F8" i="3"/>
  <c r="E23" i="3"/>
  <c r="J34" i="35"/>
  <c r="G34" i="33" s="1"/>
  <c r="H34" i="33" s="1"/>
  <c r="C30" i="3" s="1"/>
  <c r="D30" i="3" s="1"/>
  <c r="F30" i="3" s="1"/>
  <c r="F43" i="3"/>
  <c r="D54" i="17"/>
  <c r="D50" i="17"/>
  <c r="E39" i="3"/>
  <c r="F39" i="3"/>
  <c r="F11" i="3"/>
  <c r="D22" i="17"/>
  <c r="E11" i="3"/>
  <c r="E27" i="3"/>
  <c r="D38" i="17"/>
  <c r="F27" i="3"/>
  <c r="F19" i="3"/>
  <c r="D30" i="17"/>
  <c r="E19" i="3"/>
  <c r="D35" i="17"/>
  <c r="F24" i="3"/>
  <c r="E24" i="3"/>
  <c r="J39" i="35"/>
  <c r="G39" i="33" s="1"/>
  <c r="H39" i="33" s="1"/>
  <c r="C35" i="3" s="1"/>
  <c r="D35" i="3" s="1"/>
  <c r="G48" i="35"/>
  <c r="F38" i="3"/>
  <c r="E38" i="3"/>
  <c r="D49" i="17"/>
  <c r="F9" i="3"/>
  <c r="D20" i="17"/>
  <c r="E9" i="3"/>
  <c r="F13" i="3" l="1"/>
  <c r="F33" i="3"/>
  <c r="D24" i="17"/>
  <c r="E17" i="3"/>
  <c r="D40" i="17"/>
  <c r="D28" i="17"/>
  <c r="F29" i="3"/>
  <c r="E26" i="3"/>
  <c r="F10" i="3"/>
  <c r="E15" i="3"/>
  <c r="E10" i="3"/>
  <c r="D37" i="17"/>
  <c r="D53" i="17"/>
  <c r="F41" i="3"/>
  <c r="D36" i="17"/>
  <c r="E25" i="3"/>
  <c r="D26" i="17"/>
  <c r="E36" i="3"/>
  <c r="F22" i="3"/>
  <c r="F42" i="3"/>
  <c r="E41" i="3"/>
  <c r="E22" i="3"/>
  <c r="F18" i="3"/>
  <c r="D47" i="17"/>
  <c r="E18" i="3"/>
  <c r="E14" i="3"/>
  <c r="F14" i="3"/>
  <c r="E34" i="3"/>
  <c r="F37" i="3"/>
  <c r="D45" i="17"/>
  <c r="E37" i="3"/>
  <c r="F7" i="3"/>
  <c r="E7" i="3"/>
  <c r="E30" i="3"/>
  <c r="D41" i="17"/>
  <c r="F35" i="3"/>
  <c r="E35" i="3"/>
  <c r="D46" i="17"/>
  <c r="I35" i="35"/>
  <c r="I48" i="35" l="1"/>
  <c r="J48" i="35" s="1"/>
  <c r="G48" i="33" s="1"/>
  <c r="J35" i="35"/>
  <c r="G35" i="33" s="1"/>
  <c r="H35" i="33" s="1"/>
  <c r="C31" i="3" l="1"/>
  <c r="D31" i="3" s="1"/>
  <c r="H48" i="33"/>
  <c r="C44" i="3" s="1"/>
  <c r="D4" i="17" l="1"/>
  <c r="B6" i="23"/>
  <c r="F31" i="3"/>
  <c r="E31" i="3"/>
  <c r="D42" i="17"/>
  <c r="K51" i="12" a="1"/>
  <c r="D44" i="3"/>
  <c r="AS51" i="12" l="1"/>
  <c r="AU51" i="12"/>
  <c r="AR51" i="12"/>
  <c r="Q51" i="12"/>
  <c r="U51" i="12"/>
  <c r="AO51" i="12"/>
  <c r="AE51" i="12"/>
  <c r="R51" i="12"/>
  <c r="P51" i="12"/>
  <c r="L51" i="12"/>
  <c r="AB51" i="12"/>
  <c r="AK51" i="12"/>
  <c r="S51" i="12"/>
  <c r="AD51" i="12"/>
  <c r="AJ51" i="12"/>
  <c r="O51" i="12"/>
  <c r="M51" i="12"/>
  <c r="Y51" i="12"/>
  <c r="AC51" i="12"/>
  <c r="V51" i="12"/>
  <c r="AG51" i="12"/>
  <c r="AF51" i="12"/>
  <c r="AL51" i="12"/>
  <c r="AH51" i="12"/>
  <c r="AM51" i="12"/>
  <c r="W51" i="12"/>
  <c r="AQ51" i="12"/>
  <c r="K51" i="12"/>
  <c r="AP51" i="12"/>
  <c r="Z51" i="12"/>
  <c r="X51" i="12"/>
  <c r="AN51" i="12"/>
  <c r="AT51" i="12"/>
  <c r="AI51" i="12"/>
  <c r="N51" i="12"/>
  <c r="AA51" i="12"/>
  <c r="T51" i="12"/>
  <c r="F44" i="3"/>
  <c r="D55" i="17"/>
  <c r="D9" i="17"/>
  <c r="D5" i="17"/>
  <c r="D13" i="17" s="1"/>
  <c r="B12" i="23"/>
  <c r="E44" i="3"/>
  <c r="AJ9" i="12" l="1"/>
  <c r="AJ21" i="12"/>
  <c r="AJ47" i="12"/>
  <c r="AJ14" i="12"/>
  <c r="AJ18" i="12"/>
  <c r="AJ28" i="12"/>
  <c r="AJ35" i="12"/>
  <c r="AJ19" i="12"/>
  <c r="AJ44" i="12"/>
  <c r="AJ8" i="12"/>
  <c r="AJ42" i="12"/>
  <c r="AJ32" i="12"/>
  <c r="AJ13" i="12"/>
  <c r="AJ12" i="12"/>
  <c r="AJ37" i="12"/>
  <c r="AJ6" i="12"/>
  <c r="AJ24" i="12"/>
  <c r="AJ36" i="12"/>
  <c r="AJ16" i="12"/>
  <c r="AJ15" i="12"/>
  <c r="AJ26" i="12"/>
  <c r="AJ7" i="12"/>
  <c r="AJ48" i="12"/>
  <c r="AJ49" i="12"/>
  <c r="AJ22" i="12"/>
  <c r="AJ25" i="12"/>
  <c r="AJ30" i="12"/>
  <c r="AJ11" i="12"/>
  <c r="AJ20" i="12"/>
  <c r="AJ40" i="12"/>
  <c r="AJ46" i="12"/>
  <c r="AJ45" i="12"/>
  <c r="AJ39" i="12"/>
  <c r="AJ23" i="12"/>
  <c r="AJ33" i="12"/>
  <c r="AJ17" i="12"/>
  <c r="AJ27" i="12"/>
  <c r="AJ29" i="12"/>
  <c r="AJ31" i="12"/>
  <c r="AJ38" i="12"/>
  <c r="AJ34" i="12"/>
  <c r="AJ50" i="12"/>
  <c r="AJ10" i="12"/>
  <c r="AJ43" i="12"/>
  <c r="AJ41" i="12"/>
  <c r="Z22" i="12"/>
  <c r="Z35" i="12"/>
  <c r="Z40" i="12"/>
  <c r="Z8" i="12"/>
  <c r="Z39" i="12"/>
  <c r="Z18" i="12"/>
  <c r="Z31" i="12"/>
  <c r="Z50" i="12"/>
  <c r="Z36" i="12"/>
  <c r="Z6" i="12"/>
  <c r="Z17" i="12"/>
  <c r="Z13" i="12"/>
  <c r="Z21" i="12"/>
  <c r="Z45" i="12"/>
  <c r="Z34" i="12"/>
  <c r="Z15" i="12"/>
  <c r="Z19" i="12"/>
  <c r="Z28" i="12"/>
  <c r="Z30" i="12"/>
  <c r="Z9" i="12"/>
  <c r="Z42" i="12"/>
  <c r="Z29" i="12"/>
  <c r="Z26" i="12"/>
  <c r="Z24" i="12"/>
  <c r="Z11" i="12"/>
  <c r="Z14" i="12"/>
  <c r="Z38" i="12"/>
  <c r="Z32" i="12"/>
  <c r="Z49" i="12"/>
  <c r="Z46" i="12"/>
  <c r="Z33" i="12"/>
  <c r="Z43" i="12"/>
  <c r="Z48" i="12"/>
  <c r="Z41" i="12"/>
  <c r="Z20" i="12"/>
  <c r="Z47" i="12"/>
  <c r="Z7" i="12"/>
  <c r="Z12" i="12"/>
  <c r="Z44" i="12"/>
  <c r="Z25" i="12"/>
  <c r="Z23" i="12"/>
  <c r="Z37" i="12"/>
  <c r="Z16" i="12"/>
  <c r="Z10" i="12"/>
  <c r="Z27" i="12"/>
  <c r="AF41" i="12"/>
  <c r="AF10" i="12"/>
  <c r="AF15" i="12"/>
  <c r="AF42" i="12"/>
  <c r="AF48" i="12"/>
  <c r="AF30" i="12"/>
  <c r="AF37" i="12"/>
  <c r="AF31" i="12"/>
  <c r="AF28" i="12"/>
  <c r="AF19" i="12"/>
  <c r="AF33" i="12"/>
  <c r="AF29" i="12"/>
  <c r="AF38" i="12"/>
  <c r="AF35" i="12"/>
  <c r="AF44" i="12"/>
  <c r="AF34" i="12"/>
  <c r="AF26" i="12"/>
  <c r="AF39" i="12"/>
  <c r="AF40" i="12"/>
  <c r="AF46" i="12"/>
  <c r="AF32" i="12"/>
  <c r="AF22" i="12"/>
  <c r="AF23" i="12"/>
  <c r="AF17" i="12"/>
  <c r="AF36" i="12"/>
  <c r="AF47" i="12"/>
  <c r="AF9" i="12"/>
  <c r="AF49" i="12"/>
  <c r="AF45" i="12"/>
  <c r="AF20" i="12"/>
  <c r="AF16" i="12"/>
  <c r="AF43" i="12"/>
  <c r="AF14" i="12"/>
  <c r="AF25" i="12"/>
  <c r="AF11" i="12"/>
  <c r="AF27" i="12"/>
  <c r="AF13" i="12"/>
  <c r="AF6" i="12"/>
  <c r="AF50" i="12"/>
  <c r="AF12" i="12"/>
  <c r="AF18" i="12"/>
  <c r="AF7" i="12"/>
  <c r="AF21" i="12"/>
  <c r="AF24" i="12"/>
  <c r="AF8" i="12"/>
  <c r="AD35" i="12"/>
  <c r="AD30" i="12"/>
  <c r="AD46" i="12"/>
  <c r="AD38" i="12"/>
  <c r="AD14" i="12"/>
  <c r="AD15" i="12"/>
  <c r="AD27" i="12"/>
  <c r="AD8" i="12"/>
  <c r="AD16" i="12"/>
  <c r="AD32" i="12"/>
  <c r="AD40" i="12"/>
  <c r="AD20" i="12"/>
  <c r="AD7" i="12"/>
  <c r="AD39" i="12"/>
  <c r="AD11" i="12"/>
  <c r="AD33" i="12"/>
  <c r="AD43" i="12"/>
  <c r="AD42" i="12"/>
  <c r="AD26" i="12"/>
  <c r="AD50" i="12"/>
  <c r="AD17" i="12"/>
  <c r="AD36" i="12"/>
  <c r="AD13" i="12"/>
  <c r="AD6" i="12"/>
  <c r="AD44" i="12"/>
  <c r="AD31" i="12"/>
  <c r="AD47" i="12"/>
  <c r="AD22" i="12"/>
  <c r="AD23" i="12"/>
  <c r="AD37" i="12"/>
  <c r="AD34" i="12"/>
  <c r="AD9" i="12"/>
  <c r="AD28" i="12"/>
  <c r="AD45" i="12"/>
  <c r="AD29" i="12"/>
  <c r="AD48" i="12"/>
  <c r="AD49" i="12"/>
  <c r="AD21" i="12"/>
  <c r="AD41" i="12"/>
  <c r="AD19" i="12"/>
  <c r="AD12" i="12"/>
  <c r="AD18" i="12"/>
  <c r="AD25" i="12"/>
  <c r="AD24" i="12"/>
  <c r="AD10" i="12"/>
  <c r="AO20" i="12"/>
  <c r="AO42" i="12"/>
  <c r="AO50" i="12"/>
  <c r="AO28" i="12"/>
  <c r="AO37" i="12"/>
  <c r="AO30" i="12"/>
  <c r="AO18" i="12"/>
  <c r="AO39" i="12"/>
  <c r="AO14" i="12"/>
  <c r="AO27" i="12"/>
  <c r="AO29" i="12"/>
  <c r="AO31" i="12"/>
  <c r="AO15" i="12"/>
  <c r="AO19" i="12"/>
  <c r="AO8" i="12"/>
  <c r="AO16" i="12"/>
  <c r="AO21" i="12"/>
  <c r="AO46" i="12"/>
  <c r="AO45" i="12"/>
  <c r="AO44" i="12"/>
  <c r="AO41" i="12"/>
  <c r="AO35" i="12"/>
  <c r="AO38" i="12"/>
  <c r="AO36" i="12"/>
  <c r="AO26" i="12"/>
  <c r="AO17" i="12"/>
  <c r="AO25" i="12"/>
  <c r="AO33" i="12"/>
  <c r="AO47" i="12"/>
  <c r="AO49" i="12"/>
  <c r="AO40" i="12"/>
  <c r="AO11" i="12"/>
  <c r="AO23" i="12"/>
  <c r="AO7" i="12"/>
  <c r="AO43" i="12"/>
  <c r="AO13" i="12"/>
  <c r="AO48" i="12"/>
  <c r="AO12" i="12"/>
  <c r="AO9" i="12"/>
  <c r="AO10" i="12"/>
  <c r="AO32" i="12"/>
  <c r="AO24" i="12"/>
  <c r="AO6" i="12"/>
  <c r="AO22" i="12"/>
  <c r="AO34" i="12"/>
  <c r="AN29" i="12"/>
  <c r="AN23" i="12"/>
  <c r="AN16" i="12"/>
  <c r="AN49" i="12"/>
  <c r="AN43" i="12"/>
  <c r="AN10" i="12"/>
  <c r="AN6" i="12"/>
  <c r="AN30" i="12"/>
  <c r="AN38" i="12"/>
  <c r="AN24" i="12"/>
  <c r="AN14" i="12"/>
  <c r="AN50" i="12"/>
  <c r="AN44" i="12"/>
  <c r="AN7" i="12"/>
  <c r="AN39" i="12"/>
  <c r="AN13" i="12"/>
  <c r="AN9" i="12"/>
  <c r="AN40" i="12"/>
  <c r="AN48" i="12"/>
  <c r="AN21" i="12"/>
  <c r="AN35" i="12"/>
  <c r="AN47" i="12"/>
  <c r="AN22" i="12"/>
  <c r="AN25" i="12"/>
  <c r="AN8" i="12"/>
  <c r="AN41" i="12"/>
  <c r="AN26" i="12"/>
  <c r="AN31" i="12"/>
  <c r="AN15" i="12"/>
  <c r="AN12" i="12"/>
  <c r="AN32" i="12"/>
  <c r="AN46" i="12"/>
  <c r="AN37" i="12"/>
  <c r="AN33" i="12"/>
  <c r="AN34" i="12"/>
  <c r="AN28" i="12"/>
  <c r="AN45" i="12"/>
  <c r="AN36" i="12"/>
  <c r="AN27" i="12"/>
  <c r="AN19" i="12"/>
  <c r="AN20" i="12"/>
  <c r="AN42" i="12"/>
  <c r="AN17" i="12"/>
  <c r="AN18" i="12"/>
  <c r="AN11" i="12"/>
  <c r="AH23" i="12"/>
  <c r="AH6" i="12"/>
  <c r="AH50" i="12"/>
  <c r="AH41" i="12"/>
  <c r="AH44" i="12"/>
  <c r="AH49" i="12"/>
  <c r="AH46" i="12"/>
  <c r="AH43" i="12"/>
  <c r="AH10" i="12"/>
  <c r="AH31" i="12"/>
  <c r="AH48" i="12"/>
  <c r="AH25" i="12"/>
  <c r="AH20" i="12"/>
  <c r="AH28" i="12"/>
  <c r="AH21" i="12"/>
  <c r="AH14" i="12"/>
  <c r="AH30" i="12"/>
  <c r="AH35" i="12"/>
  <c r="AH37" i="12"/>
  <c r="AH9" i="12"/>
  <c r="AH47" i="12"/>
  <c r="AH11" i="12"/>
  <c r="AH33" i="12"/>
  <c r="AH34" i="12"/>
  <c r="AH26" i="12"/>
  <c r="AH29" i="12"/>
  <c r="AH13" i="12"/>
  <c r="AH17" i="12"/>
  <c r="AH38" i="12"/>
  <c r="AH16" i="12"/>
  <c r="AH27" i="12"/>
  <c r="AH7" i="12"/>
  <c r="AH15" i="12"/>
  <c r="AH39" i="12"/>
  <c r="AH45" i="12"/>
  <c r="AH8" i="12"/>
  <c r="AH18" i="12"/>
  <c r="AH42" i="12"/>
  <c r="AH36" i="12"/>
  <c r="AH24" i="12"/>
  <c r="AH19" i="12"/>
  <c r="AH22" i="12"/>
  <c r="AH40" i="12"/>
  <c r="AH12" i="12"/>
  <c r="AH32" i="12"/>
  <c r="O48" i="12"/>
  <c r="O11" i="12"/>
  <c r="O16" i="12"/>
  <c r="O28" i="12"/>
  <c r="O50" i="12"/>
  <c r="O47" i="12"/>
  <c r="O46" i="12"/>
  <c r="O19" i="12"/>
  <c r="O20" i="12"/>
  <c r="O49" i="12"/>
  <c r="O6" i="12"/>
  <c r="O39" i="12"/>
  <c r="O43" i="12"/>
  <c r="O27" i="12"/>
  <c r="O8" i="12"/>
  <c r="O42" i="12"/>
  <c r="O23" i="12"/>
  <c r="O15" i="12"/>
  <c r="O38" i="12"/>
  <c r="O29" i="12"/>
  <c r="O45" i="12"/>
  <c r="O31" i="12"/>
  <c r="O21" i="12"/>
  <c r="O10" i="12"/>
  <c r="O9" i="12"/>
  <c r="O44" i="12"/>
  <c r="O14" i="12"/>
  <c r="O33" i="12"/>
  <c r="O37" i="12"/>
  <c r="O17" i="12"/>
  <c r="O26" i="12"/>
  <c r="O34" i="12"/>
  <c r="O13" i="12"/>
  <c r="O30" i="12"/>
  <c r="O12" i="12"/>
  <c r="O36" i="12"/>
  <c r="O32" i="12"/>
  <c r="O35" i="12"/>
  <c r="O41" i="12"/>
  <c r="O40" i="12"/>
  <c r="O24" i="12"/>
  <c r="O18" i="12"/>
  <c r="O25" i="12"/>
  <c r="O7" i="12"/>
  <c r="O22" i="12"/>
  <c r="R36" i="12"/>
  <c r="R27" i="12"/>
  <c r="R9" i="12"/>
  <c r="R18" i="12"/>
  <c r="R38" i="12"/>
  <c r="R34" i="12"/>
  <c r="R15" i="12"/>
  <c r="R47" i="12"/>
  <c r="R20" i="12"/>
  <c r="R32" i="12"/>
  <c r="R48" i="12"/>
  <c r="R31" i="12"/>
  <c r="R46" i="12"/>
  <c r="R21" i="12"/>
  <c r="R12" i="12"/>
  <c r="R19" i="12"/>
  <c r="R7" i="12"/>
  <c r="R14" i="12"/>
  <c r="R42" i="12"/>
  <c r="R8" i="12"/>
  <c r="R28" i="12"/>
  <c r="R35" i="12"/>
  <c r="R41" i="12"/>
  <c r="R23" i="12"/>
  <c r="R24" i="12"/>
  <c r="R26" i="12"/>
  <c r="R29" i="12"/>
  <c r="R25" i="12"/>
  <c r="R49" i="12"/>
  <c r="R40" i="12"/>
  <c r="R13" i="12"/>
  <c r="R6" i="12"/>
  <c r="R11" i="12"/>
  <c r="R33" i="12"/>
  <c r="R37" i="12"/>
  <c r="R22" i="12"/>
  <c r="R17" i="12"/>
  <c r="R30" i="12"/>
  <c r="R43" i="12"/>
  <c r="R10" i="12"/>
  <c r="R50" i="12"/>
  <c r="R44" i="12"/>
  <c r="R16" i="12"/>
  <c r="R39" i="12"/>
  <c r="R45" i="12"/>
  <c r="X10" i="12"/>
  <c r="X35" i="12"/>
  <c r="X28" i="12"/>
  <c r="X36" i="12"/>
  <c r="X30" i="12"/>
  <c r="X42" i="12"/>
  <c r="X32" i="12"/>
  <c r="X24" i="12"/>
  <c r="X8" i="12"/>
  <c r="X50" i="12"/>
  <c r="X45" i="12"/>
  <c r="X26" i="12"/>
  <c r="X13" i="12"/>
  <c r="X22" i="12"/>
  <c r="X46" i="12"/>
  <c r="X38" i="12"/>
  <c r="X44" i="12"/>
  <c r="X20" i="12"/>
  <c r="X34" i="12"/>
  <c r="X33" i="12"/>
  <c r="X37" i="12"/>
  <c r="X11" i="12"/>
  <c r="X49" i="12"/>
  <c r="X14" i="12"/>
  <c r="X41" i="12"/>
  <c r="X16" i="12"/>
  <c r="X43" i="12"/>
  <c r="X27" i="12"/>
  <c r="X7" i="12"/>
  <c r="X47" i="12"/>
  <c r="X6" i="12"/>
  <c r="X18" i="12"/>
  <c r="X19" i="12"/>
  <c r="X29" i="12"/>
  <c r="X15" i="12"/>
  <c r="X12" i="12"/>
  <c r="X23" i="12"/>
  <c r="X25" i="12"/>
  <c r="X40" i="12"/>
  <c r="X21" i="12"/>
  <c r="X48" i="12"/>
  <c r="X39" i="12"/>
  <c r="X17" i="12"/>
  <c r="X9" i="12"/>
  <c r="X31" i="12"/>
  <c r="AL49" i="12"/>
  <c r="AL6" i="12"/>
  <c r="AL33" i="12"/>
  <c r="AL46" i="12"/>
  <c r="AL39" i="12"/>
  <c r="AL36" i="12"/>
  <c r="AL10" i="12"/>
  <c r="AL48" i="12"/>
  <c r="AL20" i="12"/>
  <c r="AL12" i="12"/>
  <c r="AL13" i="12"/>
  <c r="AL41" i="12"/>
  <c r="AL21" i="12"/>
  <c r="AL50" i="12"/>
  <c r="AL45" i="12"/>
  <c r="AL35" i="12"/>
  <c r="AL19" i="12"/>
  <c r="AL30" i="12"/>
  <c r="AL27" i="12"/>
  <c r="AL7" i="12"/>
  <c r="AL18" i="12"/>
  <c r="AL15" i="12"/>
  <c r="AL22" i="12"/>
  <c r="AL26" i="12"/>
  <c r="AL40" i="12"/>
  <c r="AL43" i="12"/>
  <c r="AL8" i="12"/>
  <c r="AL47" i="12"/>
  <c r="AL24" i="12"/>
  <c r="AL23" i="12"/>
  <c r="AL28" i="12"/>
  <c r="AL25" i="12"/>
  <c r="AL29" i="12"/>
  <c r="AL16" i="12"/>
  <c r="AL32" i="12"/>
  <c r="AL17" i="12"/>
  <c r="AL11" i="12"/>
  <c r="AL14" i="12"/>
  <c r="AL34" i="12"/>
  <c r="AL37" i="12"/>
  <c r="AL44" i="12"/>
  <c r="AL31" i="12"/>
  <c r="AL42" i="12"/>
  <c r="AL38" i="12"/>
  <c r="AL9" i="12"/>
  <c r="U26" i="12"/>
  <c r="U23" i="12"/>
  <c r="U13" i="12"/>
  <c r="U8" i="12"/>
  <c r="U12" i="12"/>
  <c r="U35" i="12"/>
  <c r="U24" i="12"/>
  <c r="U28" i="12"/>
  <c r="U44" i="12"/>
  <c r="U25" i="12"/>
  <c r="U21" i="12"/>
  <c r="U33" i="12"/>
  <c r="U14" i="12"/>
  <c r="U32" i="12"/>
  <c r="U9" i="12"/>
  <c r="U18" i="12"/>
  <c r="U47" i="12"/>
  <c r="U15" i="12"/>
  <c r="U6" i="12"/>
  <c r="U20" i="12"/>
  <c r="U16" i="12"/>
  <c r="U39" i="12"/>
  <c r="U42" i="12"/>
  <c r="U22" i="12"/>
  <c r="U38" i="12"/>
  <c r="U48" i="12"/>
  <c r="U43" i="12"/>
  <c r="U36" i="12"/>
  <c r="U17" i="12"/>
  <c r="U10" i="12"/>
  <c r="U19" i="12"/>
  <c r="U41" i="12"/>
  <c r="U45" i="12"/>
  <c r="U30" i="12"/>
  <c r="U31" i="12"/>
  <c r="U46" i="12"/>
  <c r="U34" i="12"/>
  <c r="U7" i="12"/>
  <c r="U27" i="12"/>
  <c r="U11" i="12"/>
  <c r="U50" i="12"/>
  <c r="U29" i="12"/>
  <c r="U49" i="12"/>
  <c r="U37" i="12"/>
  <c r="U40" i="12"/>
  <c r="R18" i="23"/>
  <c r="E9" i="17"/>
  <c r="T23" i="12"/>
  <c r="T6" i="12"/>
  <c r="T43" i="12"/>
  <c r="T16" i="12"/>
  <c r="T44" i="12"/>
  <c r="T45" i="12"/>
  <c r="T40" i="12"/>
  <c r="T13" i="12"/>
  <c r="T46" i="12"/>
  <c r="T50" i="12"/>
  <c r="T42" i="12"/>
  <c r="T47" i="12"/>
  <c r="T26" i="12"/>
  <c r="T7" i="12"/>
  <c r="T27" i="12"/>
  <c r="T14" i="12"/>
  <c r="T49" i="12"/>
  <c r="T28" i="12"/>
  <c r="T11" i="12"/>
  <c r="T18" i="12"/>
  <c r="T33" i="12"/>
  <c r="T36" i="12"/>
  <c r="T12" i="12"/>
  <c r="T8" i="12"/>
  <c r="T21" i="12"/>
  <c r="T24" i="12"/>
  <c r="T9" i="12"/>
  <c r="T30" i="12"/>
  <c r="T25" i="12"/>
  <c r="T48" i="12"/>
  <c r="T10" i="12"/>
  <c r="T34" i="12"/>
  <c r="T19" i="12"/>
  <c r="T15" i="12"/>
  <c r="T37" i="12"/>
  <c r="T29" i="12"/>
  <c r="T35" i="12"/>
  <c r="T38" i="12"/>
  <c r="T32" i="12"/>
  <c r="T20" i="12"/>
  <c r="T17" i="12"/>
  <c r="T41" i="12"/>
  <c r="T31" i="12"/>
  <c r="T39" i="12"/>
  <c r="T22" i="12"/>
  <c r="AP15" i="12"/>
  <c r="AP10" i="12"/>
  <c r="AP43" i="12"/>
  <c r="AP39" i="12"/>
  <c r="AP33" i="12"/>
  <c r="AP23" i="12"/>
  <c r="AP40" i="12"/>
  <c r="AP31" i="12"/>
  <c r="AP12" i="12"/>
  <c r="AP49" i="12"/>
  <c r="AP46" i="12"/>
  <c r="AP29" i="12"/>
  <c r="AP26" i="12"/>
  <c r="AP37" i="12"/>
  <c r="AP6" i="12"/>
  <c r="AP35" i="12"/>
  <c r="AP17" i="12"/>
  <c r="AP9" i="12"/>
  <c r="AP44" i="12"/>
  <c r="AP50" i="12"/>
  <c r="AP7" i="12"/>
  <c r="AP48" i="12"/>
  <c r="AP34" i="12"/>
  <c r="AP20" i="12"/>
  <c r="AP18" i="12"/>
  <c r="AP47" i="12"/>
  <c r="AP28" i="12"/>
  <c r="AP8" i="12"/>
  <c r="AP21" i="12"/>
  <c r="AP38" i="12"/>
  <c r="AP14" i="12"/>
  <c r="AP16" i="12"/>
  <c r="AP24" i="12"/>
  <c r="AP27" i="12"/>
  <c r="AP32" i="12"/>
  <c r="AP11" i="12"/>
  <c r="AP22" i="12"/>
  <c r="AP30" i="12"/>
  <c r="AP13" i="12"/>
  <c r="AP19" i="12"/>
  <c r="AP42" i="12"/>
  <c r="AP25" i="12"/>
  <c r="AP36" i="12"/>
  <c r="AP41" i="12"/>
  <c r="AP45" i="12"/>
  <c r="AG26" i="12"/>
  <c r="AG18" i="12"/>
  <c r="AG22" i="12"/>
  <c r="AG42" i="12"/>
  <c r="AG13" i="12"/>
  <c r="AG50" i="12"/>
  <c r="AG14" i="12"/>
  <c r="AG41" i="12"/>
  <c r="AG24" i="12"/>
  <c r="AG34" i="12"/>
  <c r="AG35" i="12"/>
  <c r="AG47" i="12"/>
  <c r="AG46" i="12"/>
  <c r="AG10" i="12"/>
  <c r="AG49" i="12"/>
  <c r="AG36" i="12"/>
  <c r="AG19" i="12"/>
  <c r="AG33" i="12"/>
  <c r="AG44" i="12"/>
  <c r="AG31" i="12"/>
  <c r="AG27" i="12"/>
  <c r="AG38" i="12"/>
  <c r="AG39" i="12"/>
  <c r="AG12" i="12"/>
  <c r="AG32" i="12"/>
  <c r="AG28" i="12"/>
  <c r="AG43" i="12"/>
  <c r="AG11" i="12"/>
  <c r="AG7" i="12"/>
  <c r="AG9" i="12"/>
  <c r="AG30" i="12"/>
  <c r="AG20" i="12"/>
  <c r="AG21" i="12"/>
  <c r="AG29" i="12"/>
  <c r="AG23" i="12"/>
  <c r="AG37" i="12"/>
  <c r="AG6" i="12"/>
  <c r="AG16" i="12"/>
  <c r="AG25" i="12"/>
  <c r="AG40" i="12"/>
  <c r="AG15" i="12"/>
  <c r="AG17" i="12"/>
  <c r="AG8" i="12"/>
  <c r="AG45" i="12"/>
  <c r="AG48" i="12"/>
  <c r="S29" i="12"/>
  <c r="S40" i="12"/>
  <c r="S22" i="12"/>
  <c r="S11" i="12"/>
  <c r="S27" i="12"/>
  <c r="S44" i="12"/>
  <c r="S35" i="12"/>
  <c r="S39" i="12"/>
  <c r="S19" i="12"/>
  <c r="S25" i="12"/>
  <c r="S21" i="12"/>
  <c r="S50" i="12"/>
  <c r="S32" i="12"/>
  <c r="S7" i="12"/>
  <c r="S36" i="12"/>
  <c r="S49" i="12"/>
  <c r="S46" i="12"/>
  <c r="S8" i="12"/>
  <c r="S20" i="12"/>
  <c r="S38" i="12"/>
  <c r="S10" i="12"/>
  <c r="S9" i="12"/>
  <c r="S28" i="12"/>
  <c r="S6" i="12"/>
  <c r="S47" i="12"/>
  <c r="S34" i="12"/>
  <c r="S33" i="12"/>
  <c r="S17" i="12"/>
  <c r="S41" i="12"/>
  <c r="S16" i="12"/>
  <c r="S15" i="12"/>
  <c r="S37" i="12"/>
  <c r="S23" i="12"/>
  <c r="S24" i="12"/>
  <c r="S42" i="12"/>
  <c r="S12" i="12"/>
  <c r="S31" i="12"/>
  <c r="S14" i="12"/>
  <c r="S43" i="12"/>
  <c r="S26" i="12"/>
  <c r="S30" i="12"/>
  <c r="S13" i="12"/>
  <c r="S45" i="12"/>
  <c r="S18" i="12"/>
  <c r="S48" i="12"/>
  <c r="Q7" i="12"/>
  <c r="Q47" i="12"/>
  <c r="Q12" i="12"/>
  <c r="Q27" i="12"/>
  <c r="Q32" i="12"/>
  <c r="Q23" i="12"/>
  <c r="Q46" i="12"/>
  <c r="Q14" i="12"/>
  <c r="Q30" i="12"/>
  <c r="Q19" i="12"/>
  <c r="Q29" i="12"/>
  <c r="Q18" i="12"/>
  <c r="Q34" i="12"/>
  <c r="Q40" i="12"/>
  <c r="Q17" i="12"/>
  <c r="Q11" i="12"/>
  <c r="Q28" i="12"/>
  <c r="Q25" i="12"/>
  <c r="Q10" i="12"/>
  <c r="Q49" i="12"/>
  <c r="Q33" i="12"/>
  <c r="Q9" i="12"/>
  <c r="Q42" i="12"/>
  <c r="Q36" i="12"/>
  <c r="Q48" i="12"/>
  <c r="Q31" i="12"/>
  <c r="Q24" i="12"/>
  <c r="Q16" i="12"/>
  <c r="Q41" i="12"/>
  <c r="Q50" i="12"/>
  <c r="Q43" i="12"/>
  <c r="Q44" i="12"/>
  <c r="Q26" i="12"/>
  <c r="Q39" i="12"/>
  <c r="Q38" i="12"/>
  <c r="Q45" i="12"/>
  <c r="Q21" i="12"/>
  <c r="Q8" i="12"/>
  <c r="Q37" i="12"/>
  <c r="Q6" i="12"/>
  <c r="Q20" i="12"/>
  <c r="Q35" i="12"/>
  <c r="Q22" i="12"/>
  <c r="Q13" i="12"/>
  <c r="Q15" i="12"/>
  <c r="F9" i="17"/>
  <c r="T18" i="23"/>
  <c r="AE30" i="12"/>
  <c r="AE49" i="12"/>
  <c r="AE27" i="12"/>
  <c r="AE20" i="12"/>
  <c r="AE44" i="12"/>
  <c r="AE43" i="12"/>
  <c r="AE33" i="12"/>
  <c r="AE23" i="12"/>
  <c r="AE28" i="12"/>
  <c r="AE29" i="12"/>
  <c r="AE46" i="12"/>
  <c r="AE47" i="12"/>
  <c r="AE32" i="12"/>
  <c r="AE26" i="12"/>
  <c r="AE37" i="12"/>
  <c r="AE24" i="12"/>
  <c r="AE36" i="12"/>
  <c r="AE19" i="12"/>
  <c r="AE41" i="12"/>
  <c r="AE7" i="12"/>
  <c r="AE10" i="12"/>
  <c r="AE31" i="12"/>
  <c r="AE16" i="12"/>
  <c r="AE22" i="12"/>
  <c r="AE14" i="12"/>
  <c r="AE42" i="12"/>
  <c r="AE35" i="12"/>
  <c r="AE13" i="12"/>
  <c r="AE39" i="12"/>
  <c r="AE50" i="12"/>
  <c r="AE9" i="12"/>
  <c r="AE34" i="12"/>
  <c r="AE11" i="12"/>
  <c r="AE15" i="12"/>
  <c r="AE40" i="12"/>
  <c r="AE38" i="12"/>
  <c r="AE12" i="12"/>
  <c r="AE48" i="12"/>
  <c r="AE25" i="12"/>
  <c r="AE18" i="12"/>
  <c r="AE45" i="12"/>
  <c r="AE8" i="12"/>
  <c r="AE6" i="12"/>
  <c r="AE21" i="12"/>
  <c r="AE17" i="12"/>
  <c r="AA9" i="12"/>
  <c r="AA21" i="12"/>
  <c r="AA10" i="12"/>
  <c r="AA11" i="12"/>
  <c r="AA29" i="12"/>
  <c r="AA17" i="12"/>
  <c r="AA6" i="12"/>
  <c r="AA24" i="12"/>
  <c r="AA35" i="12"/>
  <c r="AA40" i="12"/>
  <c r="AA43" i="12"/>
  <c r="AA49" i="12"/>
  <c r="AA28" i="12"/>
  <c r="AA13" i="12"/>
  <c r="AA38" i="12"/>
  <c r="AA37" i="12"/>
  <c r="AA34" i="12"/>
  <c r="AA26" i="12"/>
  <c r="AA46" i="12"/>
  <c r="AA45" i="12"/>
  <c r="AA14" i="12"/>
  <c r="AA15" i="12"/>
  <c r="AA25" i="12"/>
  <c r="AA44" i="12"/>
  <c r="AA31" i="12"/>
  <c r="AA20" i="12"/>
  <c r="AA39" i="12"/>
  <c r="AA19" i="12"/>
  <c r="AA41" i="12"/>
  <c r="AA42" i="12"/>
  <c r="AA23" i="12"/>
  <c r="AA8" i="12"/>
  <c r="AA50" i="12"/>
  <c r="AA30" i="12"/>
  <c r="AA27" i="12"/>
  <c r="AA18" i="12"/>
  <c r="AA32" i="12"/>
  <c r="AA36" i="12"/>
  <c r="AA12" i="12"/>
  <c r="AA33" i="12"/>
  <c r="AA16" i="12"/>
  <c r="AA7" i="12"/>
  <c r="AA22" i="12"/>
  <c r="AA47" i="12"/>
  <c r="AA48" i="12"/>
  <c r="K13" i="12"/>
  <c r="K24" i="12"/>
  <c r="K16" i="12"/>
  <c r="K27" i="12"/>
  <c r="K14" i="12"/>
  <c r="K15" i="12"/>
  <c r="K43" i="12"/>
  <c r="K21" i="12"/>
  <c r="K19" i="12"/>
  <c r="K11" i="12"/>
  <c r="K30" i="12"/>
  <c r="K20" i="12"/>
  <c r="K37" i="12"/>
  <c r="K46" i="12"/>
  <c r="K34" i="12"/>
  <c r="K28" i="12"/>
  <c r="K26" i="12"/>
  <c r="K10" i="12"/>
  <c r="K48" i="12"/>
  <c r="K7" i="12"/>
  <c r="K50" i="12"/>
  <c r="K12" i="12"/>
  <c r="K36" i="12"/>
  <c r="K40" i="12"/>
  <c r="K23" i="12"/>
  <c r="K35" i="12"/>
  <c r="K31" i="12"/>
  <c r="K18" i="12"/>
  <c r="K49" i="12"/>
  <c r="K17" i="12"/>
  <c r="K47" i="12"/>
  <c r="K39" i="12"/>
  <c r="K8" i="12"/>
  <c r="K45" i="12"/>
  <c r="K22" i="12"/>
  <c r="K6" i="12"/>
  <c r="K29" i="12"/>
  <c r="K42" i="12"/>
  <c r="K38" i="12"/>
  <c r="K9" i="12"/>
  <c r="K41" i="12"/>
  <c r="K25" i="12"/>
  <c r="K33" i="12"/>
  <c r="K44" i="12"/>
  <c r="K32" i="12"/>
  <c r="V48" i="12"/>
  <c r="V45" i="12"/>
  <c r="V12" i="12"/>
  <c r="V42" i="12"/>
  <c r="V39" i="12"/>
  <c r="V35" i="12"/>
  <c r="V24" i="12"/>
  <c r="V44" i="12"/>
  <c r="V49" i="12"/>
  <c r="V31" i="12"/>
  <c r="V10" i="12"/>
  <c r="V9" i="12"/>
  <c r="V27" i="12"/>
  <c r="V29" i="12"/>
  <c r="V17" i="12"/>
  <c r="V26" i="12"/>
  <c r="V13" i="12"/>
  <c r="V46" i="12"/>
  <c r="V14" i="12"/>
  <c r="V23" i="12"/>
  <c r="V6" i="12"/>
  <c r="V20" i="12"/>
  <c r="V19" i="12"/>
  <c r="V15" i="12"/>
  <c r="V47" i="12"/>
  <c r="V25" i="12"/>
  <c r="V11" i="12"/>
  <c r="V21" i="12"/>
  <c r="V30" i="12"/>
  <c r="V33" i="12"/>
  <c r="V34" i="12"/>
  <c r="V8" i="12"/>
  <c r="V37" i="12"/>
  <c r="V28" i="12"/>
  <c r="V7" i="12"/>
  <c r="V22" i="12"/>
  <c r="V50" i="12"/>
  <c r="V32" i="12"/>
  <c r="V18" i="12"/>
  <c r="V36" i="12"/>
  <c r="V41" i="12"/>
  <c r="V40" i="12"/>
  <c r="V16" i="12"/>
  <c r="V38" i="12"/>
  <c r="V43" i="12"/>
  <c r="AK33" i="12"/>
  <c r="AK24" i="12"/>
  <c r="AK9" i="12"/>
  <c r="AK25" i="12"/>
  <c r="AK36" i="12"/>
  <c r="AK47" i="12"/>
  <c r="AK7" i="12"/>
  <c r="AK38" i="12"/>
  <c r="AK22" i="12"/>
  <c r="AK19" i="12"/>
  <c r="AK6" i="12"/>
  <c r="AK17" i="12"/>
  <c r="AK21" i="12"/>
  <c r="AK13" i="12"/>
  <c r="AK14" i="12"/>
  <c r="AK43" i="12"/>
  <c r="AK50" i="12"/>
  <c r="AK26" i="12"/>
  <c r="AK28" i="12"/>
  <c r="AK35" i="12"/>
  <c r="AK31" i="12"/>
  <c r="AK41" i="12"/>
  <c r="AK11" i="12"/>
  <c r="AK40" i="12"/>
  <c r="AK23" i="12"/>
  <c r="AK8" i="12"/>
  <c r="AK20" i="12"/>
  <c r="AK10" i="12"/>
  <c r="AK16" i="12"/>
  <c r="AK44" i="12"/>
  <c r="AK34" i="12"/>
  <c r="AK46" i="12"/>
  <c r="AK29" i="12"/>
  <c r="AK18" i="12"/>
  <c r="AK32" i="12"/>
  <c r="AK37" i="12"/>
  <c r="AK39" i="12"/>
  <c r="AK30" i="12"/>
  <c r="AK12" i="12"/>
  <c r="AK45" i="12"/>
  <c r="AK15" i="12"/>
  <c r="AK27" i="12"/>
  <c r="AK42" i="12"/>
  <c r="AK48" i="12"/>
  <c r="AK49" i="12"/>
  <c r="N35" i="12"/>
  <c r="N31" i="12"/>
  <c r="N34" i="12"/>
  <c r="N46" i="12"/>
  <c r="N33" i="12"/>
  <c r="N29" i="12"/>
  <c r="N23" i="12"/>
  <c r="N16" i="12"/>
  <c r="N37" i="12"/>
  <c r="N39" i="12"/>
  <c r="N48" i="12"/>
  <c r="N21" i="12"/>
  <c r="N32" i="12"/>
  <c r="N20" i="12"/>
  <c r="N9" i="12"/>
  <c r="N13" i="12"/>
  <c r="N50" i="12"/>
  <c r="N24" i="12"/>
  <c r="N18" i="12"/>
  <c r="N6" i="12"/>
  <c r="N19" i="12"/>
  <c r="N11" i="12"/>
  <c r="N7" i="12"/>
  <c r="N25" i="12"/>
  <c r="N10" i="12"/>
  <c r="N43" i="12"/>
  <c r="N38" i="12"/>
  <c r="N12" i="12"/>
  <c r="N27" i="12"/>
  <c r="N30" i="12"/>
  <c r="N47" i="12"/>
  <c r="N15" i="12"/>
  <c r="N45" i="12"/>
  <c r="N40" i="12"/>
  <c r="N17" i="12"/>
  <c r="N26" i="12"/>
  <c r="N44" i="12"/>
  <c r="N14" i="12"/>
  <c r="N36" i="12"/>
  <c r="N41" i="12"/>
  <c r="N8" i="12"/>
  <c r="N42" i="12"/>
  <c r="N49" i="12"/>
  <c r="N28" i="12"/>
  <c r="N22" i="12"/>
  <c r="AQ24" i="12"/>
  <c r="AQ39" i="12"/>
  <c r="AQ23" i="12"/>
  <c r="AQ9" i="12"/>
  <c r="AQ10" i="12"/>
  <c r="AQ27" i="12"/>
  <c r="AQ28" i="12"/>
  <c r="AQ30" i="12"/>
  <c r="AQ31" i="12"/>
  <c r="AQ44" i="12"/>
  <c r="AQ18" i="12"/>
  <c r="AQ19" i="12"/>
  <c r="AQ21" i="12"/>
  <c r="AQ40" i="12"/>
  <c r="AQ7" i="12"/>
  <c r="AQ22" i="12"/>
  <c r="AQ25" i="12"/>
  <c r="AQ11" i="12"/>
  <c r="AQ37" i="12"/>
  <c r="AQ12" i="12"/>
  <c r="AQ49" i="12"/>
  <c r="AQ42" i="12"/>
  <c r="AQ45" i="12"/>
  <c r="AQ17" i="12"/>
  <c r="AQ41" i="12"/>
  <c r="AQ38" i="12"/>
  <c r="AQ48" i="12"/>
  <c r="AQ32" i="12"/>
  <c r="AQ50" i="12"/>
  <c r="AQ36" i="12"/>
  <c r="AQ6" i="12"/>
  <c r="AQ46" i="12"/>
  <c r="AQ34" i="12"/>
  <c r="AQ29" i="12"/>
  <c r="AQ13" i="12"/>
  <c r="AQ20" i="12"/>
  <c r="AQ8" i="12"/>
  <c r="AQ35" i="12"/>
  <c r="AQ43" i="12"/>
  <c r="AQ47" i="12"/>
  <c r="AQ16" i="12"/>
  <c r="AQ26" i="12"/>
  <c r="AQ15" i="12"/>
  <c r="AQ33" i="12"/>
  <c r="AQ14" i="12"/>
  <c r="AC49" i="12"/>
  <c r="AC30" i="12"/>
  <c r="AC22" i="12"/>
  <c r="AC35" i="12"/>
  <c r="AC29" i="12"/>
  <c r="AC16" i="12"/>
  <c r="AC43" i="12"/>
  <c r="AC10" i="12"/>
  <c r="AC34" i="12"/>
  <c r="AC21" i="12"/>
  <c r="AC32" i="12"/>
  <c r="AC42" i="12"/>
  <c r="AC41" i="12"/>
  <c r="AC8" i="12"/>
  <c r="AC12" i="12"/>
  <c r="AC39" i="12"/>
  <c r="AC33" i="12"/>
  <c r="AC36" i="12"/>
  <c r="AC15" i="12"/>
  <c r="AC18" i="12"/>
  <c r="AC40" i="12"/>
  <c r="AC37" i="12"/>
  <c r="AC24" i="12"/>
  <c r="AC23" i="12"/>
  <c r="AC17" i="12"/>
  <c r="AC7" i="12"/>
  <c r="AC26" i="12"/>
  <c r="AC38" i="12"/>
  <c r="AC11" i="12"/>
  <c r="AC13" i="12"/>
  <c r="AC14" i="12"/>
  <c r="AC6" i="12"/>
  <c r="AC25" i="12"/>
  <c r="AC46" i="12"/>
  <c r="AC9" i="12"/>
  <c r="AC20" i="12"/>
  <c r="AC50" i="12"/>
  <c r="AC31" i="12"/>
  <c r="AC27" i="12"/>
  <c r="AC47" i="12"/>
  <c r="AC44" i="12"/>
  <c r="AC28" i="12"/>
  <c r="AC48" i="12"/>
  <c r="AC19" i="12"/>
  <c r="AC45" i="12"/>
  <c r="AB48" i="12"/>
  <c r="AB47" i="12"/>
  <c r="AB20" i="12"/>
  <c r="AB50" i="12"/>
  <c r="AB13" i="12"/>
  <c r="AB34" i="12"/>
  <c r="AB10" i="12"/>
  <c r="AB15" i="12"/>
  <c r="AB41" i="12"/>
  <c r="AB16" i="12"/>
  <c r="AB8" i="12"/>
  <c r="AB37" i="12"/>
  <c r="AB25" i="12"/>
  <c r="AB38" i="12"/>
  <c r="AB42" i="12"/>
  <c r="AB28" i="12"/>
  <c r="AB36" i="12"/>
  <c r="AB40" i="12"/>
  <c r="AB21" i="12"/>
  <c r="AB46" i="12"/>
  <c r="AB18" i="12"/>
  <c r="AB30" i="12"/>
  <c r="AB31" i="12"/>
  <c r="AB35" i="12"/>
  <c r="AB33" i="12"/>
  <c r="AB39" i="12"/>
  <c r="AB14" i="12"/>
  <c r="AB32" i="12"/>
  <c r="AB27" i="12"/>
  <c r="AB26" i="12"/>
  <c r="AB29" i="12"/>
  <c r="AB7" i="12"/>
  <c r="AB11" i="12"/>
  <c r="AB6" i="12"/>
  <c r="AB22" i="12"/>
  <c r="AB17" i="12"/>
  <c r="AB24" i="12"/>
  <c r="AB12" i="12"/>
  <c r="AB49" i="12"/>
  <c r="AB44" i="12"/>
  <c r="AB19" i="12"/>
  <c r="AB23" i="12"/>
  <c r="AB45" i="12"/>
  <c r="AB9" i="12"/>
  <c r="AB43" i="12"/>
  <c r="AR47" i="12"/>
  <c r="AR36" i="12"/>
  <c r="AR22" i="12"/>
  <c r="AR24" i="12"/>
  <c r="AR33" i="12"/>
  <c r="AR41" i="12"/>
  <c r="AR42" i="12"/>
  <c r="AR13" i="12"/>
  <c r="AR38" i="12"/>
  <c r="AR11" i="12"/>
  <c r="AR39" i="12"/>
  <c r="AR25" i="12"/>
  <c r="AR9" i="12"/>
  <c r="AR6" i="12"/>
  <c r="AR23" i="12"/>
  <c r="AR34" i="12"/>
  <c r="AR46" i="12"/>
  <c r="AR28" i="12"/>
  <c r="AR31" i="12"/>
  <c r="AR29" i="12"/>
  <c r="AR43" i="12"/>
  <c r="AR48" i="12"/>
  <c r="AR14" i="12"/>
  <c r="AR15" i="12"/>
  <c r="AR49" i="12"/>
  <c r="AR27" i="12"/>
  <c r="AR16" i="12"/>
  <c r="AR32" i="12"/>
  <c r="AR7" i="12"/>
  <c r="AR44" i="12"/>
  <c r="AR17" i="12"/>
  <c r="AR18" i="12"/>
  <c r="AR30" i="12"/>
  <c r="AR37" i="12"/>
  <c r="AR20" i="12"/>
  <c r="AR50" i="12"/>
  <c r="AR40" i="12"/>
  <c r="AR10" i="12"/>
  <c r="AR26" i="12"/>
  <c r="AR45" i="12"/>
  <c r="AR19" i="12"/>
  <c r="AR35" i="12"/>
  <c r="AR8" i="12"/>
  <c r="AR21" i="12"/>
  <c r="AR12" i="12"/>
  <c r="AI42" i="12"/>
  <c r="AI32" i="12"/>
  <c r="AI24" i="12"/>
  <c r="AI18" i="12"/>
  <c r="AI17" i="12"/>
  <c r="AI37" i="12"/>
  <c r="AI40" i="12"/>
  <c r="AI31" i="12"/>
  <c r="AI7" i="12"/>
  <c r="AI49" i="12"/>
  <c r="AI6" i="12"/>
  <c r="AI9" i="12"/>
  <c r="AI48" i="12"/>
  <c r="AI14" i="12"/>
  <c r="AI43" i="12"/>
  <c r="AI34" i="12"/>
  <c r="AI8" i="12"/>
  <c r="AI23" i="12"/>
  <c r="AI10" i="12"/>
  <c r="AI41" i="12"/>
  <c r="AI35" i="12"/>
  <c r="AI11" i="12"/>
  <c r="AI26" i="12"/>
  <c r="AI36" i="12"/>
  <c r="AI16" i="12"/>
  <c r="AI21" i="12"/>
  <c r="AI38" i="12"/>
  <c r="AI44" i="12"/>
  <c r="AI30" i="12"/>
  <c r="AI33" i="12"/>
  <c r="AI50" i="12"/>
  <c r="AI29" i="12"/>
  <c r="AI46" i="12"/>
  <c r="AI39" i="12"/>
  <c r="AI20" i="12"/>
  <c r="AI25" i="12"/>
  <c r="AI28" i="12"/>
  <c r="AI27" i="12"/>
  <c r="AI22" i="12"/>
  <c r="AI15" i="12"/>
  <c r="AI45" i="12"/>
  <c r="AI12" i="12"/>
  <c r="AI19" i="12"/>
  <c r="AI47" i="12"/>
  <c r="AI13" i="12"/>
  <c r="W13" i="12"/>
  <c r="W19" i="12"/>
  <c r="W48" i="12"/>
  <c r="W22" i="12"/>
  <c r="W37" i="12"/>
  <c r="W46" i="12"/>
  <c r="W7" i="12"/>
  <c r="W40" i="12"/>
  <c r="W16" i="12"/>
  <c r="W23" i="12"/>
  <c r="W18" i="12"/>
  <c r="W21" i="12"/>
  <c r="W27" i="12"/>
  <c r="W10" i="12"/>
  <c r="W47" i="12"/>
  <c r="W43" i="12"/>
  <c r="W28" i="12"/>
  <c r="W32" i="12"/>
  <c r="W29" i="12"/>
  <c r="W11" i="12"/>
  <c r="W39" i="12"/>
  <c r="W9" i="12"/>
  <c r="W41" i="12"/>
  <c r="W49" i="12"/>
  <c r="W25" i="12"/>
  <c r="W33" i="12"/>
  <c r="W15" i="12"/>
  <c r="W8" i="12"/>
  <c r="W24" i="12"/>
  <c r="W45" i="12"/>
  <c r="W35" i="12"/>
  <c r="W31" i="12"/>
  <c r="W26" i="12"/>
  <c r="W30" i="12"/>
  <c r="W50" i="12"/>
  <c r="W44" i="12"/>
  <c r="W12" i="12"/>
  <c r="W34" i="12"/>
  <c r="W42" i="12"/>
  <c r="W17" i="12"/>
  <c r="W14" i="12"/>
  <c r="W38" i="12"/>
  <c r="W20" i="12"/>
  <c r="W36" i="12"/>
  <c r="W6" i="12"/>
  <c r="Y27" i="12"/>
  <c r="Y45" i="12"/>
  <c r="Y6" i="12"/>
  <c r="Y23" i="12"/>
  <c r="Y38" i="12"/>
  <c r="Y44" i="12"/>
  <c r="Y25" i="12"/>
  <c r="Y42" i="12"/>
  <c r="Y17" i="12"/>
  <c r="Y29" i="12"/>
  <c r="Y47" i="12"/>
  <c r="Y34" i="12"/>
  <c r="Y11" i="12"/>
  <c r="Y13" i="12"/>
  <c r="Y15" i="12"/>
  <c r="Y41" i="12"/>
  <c r="Y43" i="12"/>
  <c r="Y31" i="12"/>
  <c r="Y49" i="12"/>
  <c r="Y30" i="12"/>
  <c r="Y14" i="12"/>
  <c r="Y32" i="12"/>
  <c r="Y16" i="12"/>
  <c r="Y33" i="12"/>
  <c r="Y26" i="12"/>
  <c r="Y19" i="12"/>
  <c r="Y22" i="12"/>
  <c r="Y21" i="12"/>
  <c r="Y10" i="12"/>
  <c r="Y36" i="12"/>
  <c r="Y9" i="12"/>
  <c r="Y8" i="12"/>
  <c r="Y50" i="12"/>
  <c r="Y7" i="12"/>
  <c r="Y48" i="12"/>
  <c r="Y20" i="12"/>
  <c r="Y28" i="12"/>
  <c r="Y40" i="12"/>
  <c r="Y46" i="12"/>
  <c r="Y12" i="12"/>
  <c r="Y37" i="12"/>
  <c r="Y35" i="12"/>
  <c r="Y24" i="12"/>
  <c r="Y39" i="12"/>
  <c r="Y18" i="12"/>
  <c r="L15" i="12"/>
  <c r="L49" i="12"/>
  <c r="L8" i="12"/>
  <c r="L48" i="12"/>
  <c r="L47" i="12"/>
  <c r="L19" i="12"/>
  <c r="L10" i="12"/>
  <c r="L38" i="12"/>
  <c r="L46" i="12"/>
  <c r="L43" i="12"/>
  <c r="L41" i="12"/>
  <c r="L16" i="12"/>
  <c r="L33" i="12"/>
  <c r="L21" i="12"/>
  <c r="L34" i="12"/>
  <c r="L14" i="12"/>
  <c r="L27" i="12"/>
  <c r="L22" i="12"/>
  <c r="L23" i="12"/>
  <c r="L28" i="12"/>
  <c r="L17" i="12"/>
  <c r="L39" i="12"/>
  <c r="L12" i="12"/>
  <c r="L25" i="12"/>
  <c r="L13" i="12"/>
  <c r="L9" i="12"/>
  <c r="L42" i="12"/>
  <c r="L36" i="12"/>
  <c r="L29" i="12"/>
  <c r="L45" i="12"/>
  <c r="L30" i="12"/>
  <c r="L20" i="12"/>
  <c r="L32" i="12"/>
  <c r="L11" i="12"/>
  <c r="L40" i="12"/>
  <c r="L31" i="12"/>
  <c r="L35" i="12"/>
  <c r="L24" i="12"/>
  <c r="L6" i="12"/>
  <c r="L26" i="12"/>
  <c r="L37" i="12"/>
  <c r="L44" i="12"/>
  <c r="L18" i="12"/>
  <c r="L50" i="12"/>
  <c r="L7" i="12"/>
  <c r="AU50" i="12"/>
  <c r="AU13" i="12"/>
  <c r="AU7" i="12"/>
  <c r="AU43" i="12"/>
  <c r="AU8" i="12"/>
  <c r="AU28" i="12"/>
  <c r="AU18" i="12"/>
  <c r="AU46" i="12"/>
  <c r="AU32" i="12"/>
  <c r="AU30" i="12"/>
  <c r="AU17" i="12"/>
  <c r="AU42" i="12"/>
  <c r="AU21" i="12"/>
  <c r="AU39" i="12"/>
  <c r="AU6" i="12"/>
  <c r="AU25" i="12"/>
  <c r="AU45" i="12"/>
  <c r="AU27" i="12"/>
  <c r="AU19" i="12"/>
  <c r="AU38" i="12"/>
  <c r="AU26" i="12"/>
  <c r="AU24" i="12"/>
  <c r="AU31" i="12"/>
  <c r="AU14" i="12"/>
  <c r="AU34" i="12"/>
  <c r="AU10" i="12"/>
  <c r="AU11" i="12"/>
  <c r="AU16" i="12"/>
  <c r="AU48" i="12"/>
  <c r="AU23" i="12"/>
  <c r="AU9" i="12"/>
  <c r="AU15" i="12"/>
  <c r="AU12" i="12"/>
  <c r="AU37" i="12"/>
  <c r="AU33" i="12"/>
  <c r="AU41" i="12"/>
  <c r="AU44" i="12"/>
  <c r="AU29" i="12"/>
  <c r="AU20" i="12"/>
  <c r="AU22" i="12"/>
  <c r="AU40" i="12"/>
  <c r="AU35" i="12"/>
  <c r="AU47" i="12"/>
  <c r="AU36" i="12"/>
  <c r="AU49" i="12"/>
  <c r="AT27" i="12"/>
  <c r="AT45" i="12"/>
  <c r="AT19" i="12"/>
  <c r="AT22" i="12"/>
  <c r="AT25" i="12"/>
  <c r="AT48" i="12"/>
  <c r="AT50" i="12"/>
  <c r="AT10" i="12"/>
  <c r="AT11" i="12"/>
  <c r="AT30" i="12"/>
  <c r="AT6" i="12"/>
  <c r="AT47" i="12"/>
  <c r="AT49" i="12"/>
  <c r="AT41" i="12"/>
  <c r="AT9" i="12"/>
  <c r="AT13" i="12"/>
  <c r="AT32" i="12"/>
  <c r="AT38" i="12"/>
  <c r="AT39" i="12"/>
  <c r="AT8" i="12"/>
  <c r="AT21" i="12"/>
  <c r="AT29" i="12"/>
  <c r="AT34" i="12"/>
  <c r="AT15" i="12"/>
  <c r="AT7" i="12"/>
  <c r="AT12" i="12"/>
  <c r="AT37" i="12"/>
  <c r="AT31" i="12"/>
  <c r="AT36" i="12"/>
  <c r="AT16" i="12"/>
  <c r="AT40" i="12"/>
  <c r="AT44" i="12"/>
  <c r="AT24" i="12"/>
  <c r="AT14" i="12"/>
  <c r="AT17" i="12"/>
  <c r="AT33" i="12"/>
  <c r="AT20" i="12"/>
  <c r="AT43" i="12"/>
  <c r="AT28" i="12"/>
  <c r="AT35" i="12"/>
  <c r="AT26" i="12"/>
  <c r="AT46" i="12"/>
  <c r="AT23" i="12"/>
  <c r="AT42" i="12"/>
  <c r="AT18" i="12"/>
  <c r="AM29" i="12"/>
  <c r="AM35" i="12"/>
  <c r="AM34" i="12"/>
  <c r="AM36" i="12"/>
  <c r="AM45" i="12"/>
  <c r="AM25" i="12"/>
  <c r="AM15" i="12"/>
  <c r="AM7" i="12"/>
  <c r="AM32" i="12"/>
  <c r="AM23" i="12"/>
  <c r="AM39" i="12"/>
  <c r="AM12" i="12"/>
  <c r="AM17" i="12"/>
  <c r="AM40" i="12"/>
  <c r="AM46" i="12"/>
  <c r="AM14" i="12"/>
  <c r="AM50" i="12"/>
  <c r="AM48" i="12"/>
  <c r="AM41" i="12"/>
  <c r="AM10" i="12"/>
  <c r="AM30" i="12"/>
  <c r="AM49" i="12"/>
  <c r="AM9" i="12"/>
  <c r="AM21" i="12"/>
  <c r="AM28" i="12"/>
  <c r="AM43" i="12"/>
  <c r="AM31" i="12"/>
  <c r="AM26" i="12"/>
  <c r="AM20" i="12"/>
  <c r="AM16" i="12"/>
  <c r="AM37" i="12"/>
  <c r="AM11" i="12"/>
  <c r="AM27" i="12"/>
  <c r="AM18" i="12"/>
  <c r="AM42" i="12"/>
  <c r="AM19" i="12"/>
  <c r="AM47" i="12"/>
  <c r="AM8" i="12"/>
  <c r="AM13" i="12"/>
  <c r="AM38" i="12"/>
  <c r="AM44" i="12"/>
  <c r="AM22" i="12"/>
  <c r="AM6" i="12"/>
  <c r="AM24" i="12"/>
  <c r="AM33" i="12"/>
  <c r="M20" i="12"/>
  <c r="M48" i="12"/>
  <c r="M6" i="12"/>
  <c r="M18" i="12"/>
  <c r="M16" i="12"/>
  <c r="M12" i="12"/>
  <c r="M37" i="12"/>
  <c r="M19" i="12"/>
  <c r="M8" i="12"/>
  <c r="M39" i="12"/>
  <c r="M49" i="12"/>
  <c r="M45" i="12"/>
  <c r="M40" i="12"/>
  <c r="M11" i="12"/>
  <c r="M9" i="12"/>
  <c r="M50" i="12"/>
  <c r="M32" i="12"/>
  <c r="M29" i="12"/>
  <c r="M13" i="12"/>
  <c r="M10" i="12"/>
  <c r="M30" i="12"/>
  <c r="M36" i="12"/>
  <c r="M7" i="12"/>
  <c r="M27" i="12"/>
  <c r="M38" i="12"/>
  <c r="M24" i="12"/>
  <c r="M26" i="12"/>
  <c r="M47" i="12"/>
  <c r="M22" i="12"/>
  <c r="M21" i="12"/>
  <c r="M33" i="12"/>
  <c r="M23" i="12"/>
  <c r="M42" i="12"/>
  <c r="M31" i="12"/>
  <c r="M44" i="12"/>
  <c r="M14" i="12"/>
  <c r="M28" i="12"/>
  <c r="M25" i="12"/>
  <c r="M34" i="12"/>
  <c r="M43" i="12"/>
  <c r="M15" i="12"/>
  <c r="M35" i="12"/>
  <c r="M17" i="12"/>
  <c r="M46" i="12"/>
  <c r="M41" i="12"/>
  <c r="P50" i="12"/>
  <c r="P22" i="12"/>
  <c r="P16" i="12"/>
  <c r="P36" i="12"/>
  <c r="P25" i="12"/>
  <c r="P17" i="12"/>
  <c r="P41" i="12"/>
  <c r="P26" i="12"/>
  <c r="P20" i="12"/>
  <c r="P47" i="12"/>
  <c r="P40" i="12"/>
  <c r="P8" i="12"/>
  <c r="P34" i="12"/>
  <c r="P43" i="12"/>
  <c r="P10" i="12"/>
  <c r="P30" i="12"/>
  <c r="P48" i="12"/>
  <c r="P14" i="12"/>
  <c r="P31" i="12"/>
  <c r="P32" i="12"/>
  <c r="P19" i="12"/>
  <c r="P15" i="12"/>
  <c r="P37" i="12"/>
  <c r="P44" i="12"/>
  <c r="P38" i="12"/>
  <c r="P23" i="12"/>
  <c r="P49" i="12"/>
  <c r="P18" i="12"/>
  <c r="P35" i="12"/>
  <c r="P11" i="12"/>
  <c r="P29" i="12"/>
  <c r="P27" i="12"/>
  <c r="P45" i="12"/>
  <c r="P28" i="12"/>
  <c r="P21" i="12"/>
  <c r="P7" i="12"/>
  <c r="P24" i="12"/>
  <c r="P33" i="12"/>
  <c r="P13" i="12"/>
  <c r="P12" i="12"/>
  <c r="P6" i="12"/>
  <c r="P46" i="12"/>
  <c r="P9" i="12"/>
  <c r="P39" i="12"/>
  <c r="P42" i="12"/>
  <c r="AS42" i="12"/>
  <c r="AS6" i="12"/>
  <c r="AS46" i="12"/>
  <c r="AS19" i="12"/>
  <c r="AS29" i="12"/>
  <c r="AS12" i="12"/>
  <c r="AS8" i="12"/>
  <c r="AS33" i="12"/>
  <c r="AS16" i="12"/>
  <c r="AS23" i="12"/>
  <c r="AS28" i="12"/>
  <c r="AS43" i="12"/>
  <c r="AS11" i="12"/>
  <c r="AS25" i="12"/>
  <c r="AS30" i="12"/>
  <c r="AS34" i="12"/>
  <c r="AS17" i="12"/>
  <c r="AS37" i="12"/>
  <c r="AS47" i="12"/>
  <c r="AS9" i="12"/>
  <c r="AS32" i="12"/>
  <c r="AS31" i="12"/>
  <c r="AS39" i="12"/>
  <c r="AS27" i="12"/>
  <c r="AS40" i="12"/>
  <c r="AS15" i="12"/>
  <c r="AS24" i="12"/>
  <c r="AS41" i="12"/>
  <c r="AS36" i="12"/>
  <c r="AS35" i="12"/>
  <c r="AS44" i="12"/>
  <c r="AS26" i="12"/>
  <c r="AS50" i="12"/>
  <c r="AS20" i="12"/>
  <c r="AS13" i="12"/>
  <c r="AS14" i="12"/>
  <c r="AS49" i="12"/>
  <c r="AS45" i="12"/>
  <c r="AS38" i="12"/>
  <c r="AS10" i="12"/>
  <c r="AS7" i="12"/>
  <c r="AS21" i="12"/>
  <c r="AS18" i="12"/>
  <c r="AS22" i="12"/>
  <c r="AS48" i="12"/>
  <c r="AV48" i="12" l="1"/>
  <c r="AV16" i="12"/>
  <c r="G17" i="3" s="1"/>
  <c r="H17" i="3" s="1"/>
  <c r="AV25" i="12"/>
  <c r="G26" i="3" s="1"/>
  <c r="H26" i="3" s="1"/>
  <c r="AV45" i="12"/>
  <c r="AV35" i="12"/>
  <c r="G36" i="3" s="1"/>
  <c r="H36" i="3" s="1"/>
  <c r="AV10" i="12"/>
  <c r="G11" i="3" s="1"/>
  <c r="H11" i="3" s="1"/>
  <c r="AV11" i="12"/>
  <c r="G12" i="3" s="1"/>
  <c r="H12" i="3" s="1"/>
  <c r="AV24" i="12"/>
  <c r="G25" i="3" s="1"/>
  <c r="H25" i="3" s="1"/>
  <c r="AV22" i="12"/>
  <c r="G23" i="3" s="1"/>
  <c r="H23" i="3" s="1"/>
  <c r="AV8" i="12"/>
  <c r="G9" i="3" s="1"/>
  <c r="H9" i="3" s="1"/>
  <c r="AV9" i="12"/>
  <c r="G10" i="3" s="1"/>
  <c r="H10" i="3" s="1"/>
  <c r="AV39" i="12"/>
  <c r="G40" i="3" s="1"/>
  <c r="H40" i="3" s="1"/>
  <c r="AV40" i="12"/>
  <c r="G41" i="3" s="1"/>
  <c r="H41" i="3" s="1"/>
  <c r="AV28" i="12"/>
  <c r="G29" i="3" s="1"/>
  <c r="H29" i="3" s="1"/>
  <c r="AV21" i="12"/>
  <c r="G22" i="3" s="1"/>
  <c r="H22" i="3" s="1"/>
  <c r="AV30" i="12"/>
  <c r="G31" i="3" s="1"/>
  <c r="H31" i="3" s="1"/>
  <c r="AV26" i="12"/>
  <c r="G27" i="3" s="1"/>
  <c r="H27" i="3" s="1"/>
  <c r="AV38" i="12"/>
  <c r="G39" i="3" s="1"/>
  <c r="H39" i="3" s="1"/>
  <c r="AV47" i="12"/>
  <c r="AV36" i="12"/>
  <c r="G37" i="3" s="1"/>
  <c r="H37" i="3" s="1"/>
  <c r="AV34" i="12"/>
  <c r="G35" i="3" s="1"/>
  <c r="H35" i="3" s="1"/>
  <c r="AV43" i="12"/>
  <c r="AV31" i="12"/>
  <c r="G32" i="3" s="1"/>
  <c r="H32" i="3" s="1"/>
  <c r="AV23" i="12"/>
  <c r="G24" i="3" s="1"/>
  <c r="H24" i="3" s="1"/>
  <c r="AV42" i="12"/>
  <c r="G43" i="3" s="1"/>
  <c r="H43" i="3" s="1"/>
  <c r="AV17" i="12"/>
  <c r="G18" i="3" s="1"/>
  <c r="H18" i="3" s="1"/>
  <c r="AV12" i="12"/>
  <c r="G13" i="3" s="1"/>
  <c r="H13" i="3" s="1"/>
  <c r="AV46" i="12"/>
  <c r="AV15" i="12"/>
  <c r="G16" i="3" s="1"/>
  <c r="H16" i="3" s="1"/>
  <c r="AV41" i="12"/>
  <c r="G42" i="3" s="1"/>
  <c r="H42" i="3" s="1"/>
  <c r="AV13" i="12"/>
  <c r="G14" i="3" s="1"/>
  <c r="H14" i="3" s="1"/>
  <c r="AV32" i="12"/>
  <c r="G33" i="3" s="1"/>
  <c r="H33" i="3" s="1"/>
  <c r="AV29" i="12"/>
  <c r="G30" i="3" s="1"/>
  <c r="H30" i="3" s="1"/>
  <c r="AV49" i="12"/>
  <c r="AV50" i="12"/>
  <c r="AV37" i="12"/>
  <c r="G38" i="3" s="1"/>
  <c r="H38" i="3" s="1"/>
  <c r="AV14" i="12"/>
  <c r="G15" i="3" s="1"/>
  <c r="H15" i="3" s="1"/>
  <c r="AV33" i="12"/>
  <c r="G34" i="3" s="1"/>
  <c r="H34" i="3" s="1"/>
  <c r="AV19" i="12"/>
  <c r="G20" i="3" s="1"/>
  <c r="H20" i="3" s="1"/>
  <c r="AV44" i="12"/>
  <c r="AV6" i="12"/>
  <c r="G7" i="3" s="1"/>
  <c r="AV18" i="12"/>
  <c r="G19" i="3" s="1"/>
  <c r="H19" i="3" s="1"/>
  <c r="AV7" i="12"/>
  <c r="G8" i="3" s="1"/>
  <c r="H8" i="3" s="1"/>
  <c r="AV20" i="12"/>
  <c r="G21" i="3" s="1"/>
  <c r="H21" i="3" s="1"/>
  <c r="AV27" i="12"/>
  <c r="G28" i="3" s="1"/>
  <c r="H28" i="3" s="1"/>
  <c r="G44" i="3" l="1"/>
  <c r="B18" i="23" s="1"/>
  <c r="H7" i="3"/>
  <c r="H44" i="3" l="1"/>
  <c r="B24" i="23" s="1"/>
  <c r="C6" i="12" a="1"/>
  <c r="C33" i="12" l="1"/>
  <c r="I34" i="3" s="1"/>
  <c r="C20" i="12"/>
  <c r="I21" i="3" s="1"/>
  <c r="C42" i="12"/>
  <c r="I43" i="3" s="1"/>
  <c r="C32" i="12"/>
  <c r="I33" i="3" s="1"/>
  <c r="C36" i="12"/>
  <c r="I37" i="3" s="1"/>
  <c r="C22" i="12"/>
  <c r="I23" i="3" s="1"/>
  <c r="C21" i="12"/>
  <c r="I22" i="3" s="1"/>
  <c r="C11" i="12"/>
  <c r="I12" i="3" s="1"/>
  <c r="C19" i="12"/>
  <c r="I20" i="3" s="1"/>
  <c r="C35" i="12"/>
  <c r="I36" i="3" s="1"/>
  <c r="C24" i="12"/>
  <c r="I25" i="3" s="1"/>
  <c r="C37" i="12"/>
  <c r="I38" i="3" s="1"/>
  <c r="C8" i="12"/>
  <c r="I9" i="3" s="1"/>
  <c r="C28" i="12"/>
  <c r="I29" i="3" s="1"/>
  <c r="C12" i="12"/>
  <c r="I13" i="3" s="1"/>
  <c r="C9" i="12"/>
  <c r="I10" i="3" s="1"/>
  <c r="C18" i="12"/>
  <c r="I19" i="3" s="1"/>
  <c r="C7" i="12"/>
  <c r="I8" i="3" s="1"/>
  <c r="C31" i="12"/>
  <c r="I32" i="3" s="1"/>
  <c r="C27" i="12"/>
  <c r="I28" i="3" s="1"/>
  <c r="C10" i="12"/>
  <c r="I11" i="3" s="1"/>
  <c r="C40" i="12"/>
  <c r="I41" i="3" s="1"/>
  <c r="C39" i="12"/>
  <c r="I40" i="3" s="1"/>
  <c r="C6" i="12"/>
  <c r="I7" i="3" s="1"/>
  <c r="C30" i="12"/>
  <c r="I31" i="3" s="1"/>
  <c r="C17" i="12"/>
  <c r="I18" i="3" s="1"/>
  <c r="C29" i="12"/>
  <c r="I30" i="3" s="1"/>
  <c r="C25" i="12"/>
  <c r="I26" i="3" s="1"/>
  <c r="C23" i="12"/>
  <c r="I24" i="3" s="1"/>
  <c r="C41" i="12"/>
  <c r="I42" i="3" s="1"/>
  <c r="C38" i="12"/>
  <c r="I39" i="3" s="1"/>
  <c r="C13" i="12"/>
  <c r="I14" i="3" s="1"/>
  <c r="C15" i="12"/>
  <c r="I16" i="3" s="1"/>
  <c r="C34" i="12"/>
  <c r="I35" i="3" s="1"/>
  <c r="C26" i="12"/>
  <c r="I27" i="3" s="1"/>
  <c r="C14" i="12"/>
  <c r="I15" i="3" s="1"/>
  <c r="C16" i="12"/>
  <c r="I17" i="3" s="1"/>
  <c r="E25" i="17" l="1"/>
  <c r="K14" i="3"/>
  <c r="J14" i="3"/>
  <c r="J7" i="3"/>
  <c r="K7" i="3"/>
  <c r="E18" i="17"/>
  <c r="I44" i="3"/>
  <c r="K40" i="3"/>
  <c r="J40" i="3"/>
  <c r="E51" i="17"/>
  <c r="K13" i="3"/>
  <c r="E24" i="17"/>
  <c r="J13" i="3"/>
  <c r="E33" i="17"/>
  <c r="K22" i="3"/>
  <c r="J22" i="3"/>
  <c r="K39" i="3"/>
  <c r="E50" i="17"/>
  <c r="J39" i="3"/>
  <c r="J23" i="3"/>
  <c r="E34" i="17"/>
  <c r="K23" i="3"/>
  <c r="E35" i="17"/>
  <c r="J24" i="3"/>
  <c r="K24" i="3"/>
  <c r="E22" i="17"/>
  <c r="J11" i="3"/>
  <c r="K11" i="3"/>
  <c r="J9" i="3"/>
  <c r="E20" i="17"/>
  <c r="K9" i="3"/>
  <c r="E48" i="17"/>
  <c r="K37" i="3"/>
  <c r="J37" i="3"/>
  <c r="K42" i="3"/>
  <c r="E53" i="17"/>
  <c r="J42" i="3"/>
  <c r="K41" i="3"/>
  <c r="E52" i="17"/>
  <c r="J41" i="3"/>
  <c r="E49" i="17"/>
  <c r="K38" i="3"/>
  <c r="J38" i="3"/>
  <c r="K33" i="3"/>
  <c r="E44" i="17"/>
  <c r="J33" i="3"/>
  <c r="K12" i="3"/>
  <c r="J12" i="3"/>
  <c r="E23" i="17"/>
  <c r="J15" i="3"/>
  <c r="K15" i="3"/>
  <c r="E26" i="17"/>
  <c r="K28" i="3"/>
  <c r="J28" i="3"/>
  <c r="E39" i="17"/>
  <c r="K27" i="3"/>
  <c r="E38" i="17"/>
  <c r="J27" i="3"/>
  <c r="J30" i="3"/>
  <c r="K30" i="3"/>
  <c r="E41" i="17"/>
  <c r="E43" i="17"/>
  <c r="J32" i="3"/>
  <c r="K32" i="3"/>
  <c r="E36" i="17"/>
  <c r="K25" i="3"/>
  <c r="J25" i="3"/>
  <c r="E54" i="17"/>
  <c r="J43" i="3"/>
  <c r="K43" i="3"/>
  <c r="K10" i="3"/>
  <c r="J10" i="3"/>
  <c r="E21" i="17"/>
  <c r="E40" i="17"/>
  <c r="K29" i="3"/>
  <c r="J29" i="3"/>
  <c r="E28" i="17"/>
  <c r="K17" i="3"/>
  <c r="J17" i="3"/>
  <c r="K26" i="3"/>
  <c r="E37" i="17"/>
  <c r="J26" i="3"/>
  <c r="J35" i="3"/>
  <c r="E46" i="17"/>
  <c r="K35" i="3"/>
  <c r="E29" i="17"/>
  <c r="K18" i="3"/>
  <c r="J18" i="3"/>
  <c r="J21" i="3"/>
  <c r="K21" i="3"/>
  <c r="E32" i="17"/>
  <c r="J8" i="3"/>
  <c r="K8" i="3"/>
  <c r="E19" i="17"/>
  <c r="E47" i="17"/>
  <c r="K36" i="3"/>
  <c r="J36" i="3"/>
  <c r="J16" i="3"/>
  <c r="K16" i="3"/>
  <c r="E27" i="17"/>
  <c r="J31" i="3"/>
  <c r="K31" i="3"/>
  <c r="E42" i="17"/>
  <c r="J19" i="3"/>
  <c r="E30" i="17"/>
  <c r="K19" i="3"/>
  <c r="J20" i="3"/>
  <c r="E31" i="17"/>
  <c r="K20" i="3"/>
  <c r="E45" i="17"/>
  <c r="K34" i="3"/>
  <c r="J34" i="3"/>
  <c r="B30" i="23" l="1"/>
  <c r="D10" i="17"/>
  <c r="E55" i="17"/>
  <c r="J44" i="3"/>
  <c r="K44" i="3"/>
  <c r="B36" i="23" l="1"/>
  <c r="E10" i="17"/>
  <c r="D36" i="23"/>
  <c r="F10" i="17"/>
  <c r="L44" i="3"/>
  <c r="M30" i="3" l="1"/>
  <c r="N30" i="3" s="1"/>
  <c r="M35" i="3"/>
  <c r="N35" i="3" s="1"/>
  <c r="M27" i="3"/>
  <c r="N27" i="3" s="1"/>
  <c r="M11" i="3"/>
  <c r="N11" i="3" s="1"/>
  <c r="M41" i="3"/>
  <c r="N41" i="3" s="1"/>
  <c r="M32" i="3"/>
  <c r="N32" i="3" s="1"/>
  <c r="M36" i="3"/>
  <c r="N36" i="3" s="1"/>
  <c r="M26" i="3"/>
  <c r="N26" i="3" s="1"/>
  <c r="M8" i="3"/>
  <c r="N8" i="3" s="1"/>
  <c r="M10" i="3"/>
  <c r="N10" i="3" s="1"/>
  <c r="M33" i="3"/>
  <c r="N33" i="3" s="1"/>
  <c r="M25" i="3"/>
  <c r="N25" i="3" s="1"/>
  <c r="M15" i="3"/>
  <c r="N15" i="3" s="1"/>
  <c r="M17" i="3"/>
  <c r="N17" i="3" s="1"/>
  <c r="M16" i="3"/>
  <c r="N16" i="3" s="1"/>
  <c r="M42" i="3"/>
  <c r="N42" i="3" s="1"/>
  <c r="M22" i="3"/>
  <c r="N22" i="3" s="1"/>
  <c r="M9" i="3"/>
  <c r="N9" i="3" s="1"/>
  <c r="M29" i="3"/>
  <c r="N29" i="3" s="1"/>
  <c r="M12" i="3"/>
  <c r="N12" i="3" s="1"/>
  <c r="M19" i="3"/>
  <c r="N19" i="3" s="1"/>
  <c r="M39" i="3"/>
  <c r="N39" i="3" s="1"/>
  <c r="M21" i="3"/>
  <c r="N21" i="3" s="1"/>
  <c r="M37" i="3"/>
  <c r="N37" i="3" s="1"/>
  <c r="M7" i="3"/>
  <c r="M43" i="3"/>
  <c r="N43" i="3" s="1"/>
  <c r="M14" i="3"/>
  <c r="N14" i="3" s="1"/>
  <c r="V24" i="23"/>
  <c r="M38" i="3"/>
  <c r="N38" i="3" s="1"/>
  <c r="M40" i="3"/>
  <c r="N40" i="3" s="1"/>
  <c r="M28" i="3"/>
  <c r="N28" i="3" s="1"/>
  <c r="M18" i="3"/>
  <c r="N18" i="3" s="1"/>
  <c r="M31" i="3"/>
  <c r="N31" i="3" s="1"/>
  <c r="M34" i="3"/>
  <c r="N34" i="3" s="1"/>
  <c r="M23" i="3"/>
  <c r="N23" i="3" s="1"/>
  <c r="M24" i="3"/>
  <c r="N24" i="3" s="1"/>
  <c r="M20" i="3"/>
  <c r="N20" i="3" s="1"/>
  <c r="M13" i="3"/>
  <c r="N13" i="3" s="1"/>
  <c r="M44" i="3" l="1"/>
  <c r="V30" i="23" s="1"/>
  <c r="N7" i="3"/>
  <c r="N44" i="3" l="1"/>
  <c r="V36" i="23" s="1"/>
  <c r="G6" i="12" a="1"/>
  <c r="G21" i="12" l="1"/>
  <c r="O22" i="3" s="1"/>
  <c r="G29" i="12"/>
  <c r="O30" i="3" s="1"/>
  <c r="G30" i="12"/>
  <c r="O31" i="3" s="1"/>
  <c r="G16" i="12"/>
  <c r="O17" i="3" s="1"/>
  <c r="G31" i="12"/>
  <c r="O32" i="3" s="1"/>
  <c r="G9" i="12"/>
  <c r="O10" i="3" s="1"/>
  <c r="G25" i="12"/>
  <c r="O26" i="3" s="1"/>
  <c r="G10" i="12"/>
  <c r="O11" i="3" s="1"/>
  <c r="G8" i="12"/>
  <c r="O9" i="3" s="1"/>
  <c r="G15" i="12"/>
  <c r="O16" i="3" s="1"/>
  <c r="G37" i="12"/>
  <c r="O38" i="3" s="1"/>
  <c r="G7" i="12"/>
  <c r="O8" i="3" s="1"/>
  <c r="G28" i="12"/>
  <c r="O29" i="3" s="1"/>
  <c r="G33" i="12"/>
  <c r="O34" i="3" s="1"/>
  <c r="G11" i="12"/>
  <c r="O12" i="3" s="1"/>
  <c r="G36" i="12"/>
  <c r="O37" i="3" s="1"/>
  <c r="G23" i="12"/>
  <c r="O24" i="3" s="1"/>
  <c r="G42" i="12"/>
  <c r="O43" i="3" s="1"/>
  <c r="G34" i="12"/>
  <c r="O35" i="3" s="1"/>
  <c r="G38" i="12"/>
  <c r="O39" i="3" s="1"/>
  <c r="G13" i="12"/>
  <c r="O14" i="3" s="1"/>
  <c r="G26" i="12"/>
  <c r="O27" i="3" s="1"/>
  <c r="G32" i="12"/>
  <c r="O33" i="3" s="1"/>
  <c r="G20" i="12"/>
  <c r="O21" i="3" s="1"/>
  <c r="G39" i="12"/>
  <c r="O40" i="3" s="1"/>
  <c r="G18" i="12"/>
  <c r="O19" i="3" s="1"/>
  <c r="G12" i="12"/>
  <c r="O13" i="3" s="1"/>
  <c r="G35" i="12"/>
  <c r="O36" i="3" s="1"/>
  <c r="G40" i="12"/>
  <c r="O41" i="3" s="1"/>
  <c r="G24" i="12"/>
  <c r="O25" i="3" s="1"/>
  <c r="G6" i="12"/>
  <c r="O7" i="3" s="1"/>
  <c r="G27" i="12"/>
  <c r="O28" i="3" s="1"/>
  <c r="G41" i="12"/>
  <c r="O42" i="3" s="1"/>
  <c r="G17" i="12"/>
  <c r="O18" i="3" s="1"/>
  <c r="G14" i="12"/>
  <c r="O15" i="3" s="1"/>
  <c r="G19" i="12"/>
  <c r="O20" i="3" s="1"/>
  <c r="G22" i="12"/>
  <c r="O23" i="3" s="1"/>
  <c r="P37" i="3" l="1"/>
  <c r="S37" i="3" s="1"/>
  <c r="F48" i="17"/>
  <c r="G48" i="17" s="1"/>
  <c r="I48" i="17" s="1"/>
  <c r="Q37" i="3"/>
  <c r="T37" i="3" s="1"/>
  <c r="R37" i="3"/>
  <c r="Q11" i="3"/>
  <c r="T11" i="3" s="1"/>
  <c r="P11" i="3"/>
  <c r="S11" i="3" s="1"/>
  <c r="F22" i="17"/>
  <c r="G22" i="17" s="1"/>
  <c r="I22" i="17" s="1"/>
  <c r="R11" i="3"/>
  <c r="O44" i="3"/>
  <c r="F18" i="17"/>
  <c r="G18" i="17" s="1"/>
  <c r="I18" i="17" s="1"/>
  <c r="P7" i="3"/>
  <c r="Q7" i="3"/>
  <c r="R7" i="3"/>
  <c r="Q33" i="3"/>
  <c r="T33" i="3" s="1"/>
  <c r="F44" i="17"/>
  <c r="G44" i="17" s="1"/>
  <c r="I44" i="17" s="1"/>
  <c r="P33" i="3"/>
  <c r="S33" i="3" s="1"/>
  <c r="R33" i="3"/>
  <c r="F23" i="17"/>
  <c r="G23" i="17" s="1"/>
  <c r="I23" i="17" s="1"/>
  <c r="P12" i="3"/>
  <c r="S12" i="3" s="1"/>
  <c r="Q12" i="3"/>
  <c r="T12" i="3" s="1"/>
  <c r="R12" i="3"/>
  <c r="P26" i="3"/>
  <c r="S26" i="3" s="1"/>
  <c r="F37" i="17"/>
  <c r="G37" i="17" s="1"/>
  <c r="I37" i="17" s="1"/>
  <c r="Q26" i="3"/>
  <c r="T26" i="3" s="1"/>
  <c r="R26" i="3"/>
  <c r="Q21" i="3"/>
  <c r="T21" i="3" s="1"/>
  <c r="F32" i="17"/>
  <c r="G32" i="17" s="1"/>
  <c r="I32" i="17" s="1"/>
  <c r="P21" i="3"/>
  <c r="S21" i="3" s="1"/>
  <c r="R21" i="3"/>
  <c r="P10" i="3"/>
  <c r="S10" i="3" s="1"/>
  <c r="Q10" i="3"/>
  <c r="T10" i="3" s="1"/>
  <c r="F21" i="17"/>
  <c r="G21" i="17" s="1"/>
  <c r="I21" i="17" s="1"/>
  <c r="R10" i="3"/>
  <c r="P14" i="3"/>
  <c r="S14" i="3" s="1"/>
  <c r="F25" i="17"/>
  <c r="G25" i="17" s="1"/>
  <c r="I25" i="17" s="1"/>
  <c r="Q14" i="3"/>
  <c r="T14" i="3" s="1"/>
  <c r="R14" i="3"/>
  <c r="F40" i="17"/>
  <c r="G40" i="17" s="1"/>
  <c r="I40" i="17" s="1"/>
  <c r="P29" i="3"/>
  <c r="S29" i="3" s="1"/>
  <c r="Q29" i="3"/>
  <c r="T29" i="3" s="1"/>
  <c r="R29" i="3"/>
  <c r="P32" i="3"/>
  <c r="S32" i="3" s="1"/>
  <c r="Q32" i="3"/>
  <c r="T32" i="3" s="1"/>
  <c r="F43" i="17"/>
  <c r="G43" i="17" s="1"/>
  <c r="I43" i="17" s="1"/>
  <c r="R32" i="3"/>
  <c r="Q25" i="3"/>
  <c r="T25" i="3" s="1"/>
  <c r="F36" i="17"/>
  <c r="G36" i="17" s="1"/>
  <c r="I36" i="17" s="1"/>
  <c r="P25" i="3"/>
  <c r="S25" i="3" s="1"/>
  <c r="R25" i="3"/>
  <c r="Q41" i="3"/>
  <c r="T41" i="3" s="1"/>
  <c r="F52" i="17"/>
  <c r="G52" i="17" s="1"/>
  <c r="I52" i="17" s="1"/>
  <c r="P41" i="3"/>
  <c r="S41" i="3" s="1"/>
  <c r="R41" i="3"/>
  <c r="Q39" i="3"/>
  <c r="T39" i="3" s="1"/>
  <c r="F50" i="17"/>
  <c r="G50" i="17" s="1"/>
  <c r="I50" i="17" s="1"/>
  <c r="P39" i="3"/>
  <c r="S39" i="3" s="1"/>
  <c r="R39" i="3"/>
  <c r="F19" i="17"/>
  <c r="G19" i="17" s="1"/>
  <c r="I19" i="17" s="1"/>
  <c r="Q8" i="3"/>
  <c r="T8" i="3" s="1"/>
  <c r="P8" i="3"/>
  <c r="S8" i="3" s="1"/>
  <c r="R8" i="3"/>
  <c r="Q17" i="3"/>
  <c r="T17" i="3" s="1"/>
  <c r="P17" i="3"/>
  <c r="S17" i="3" s="1"/>
  <c r="F28" i="17"/>
  <c r="G28" i="17" s="1"/>
  <c r="I28" i="17" s="1"/>
  <c r="R17" i="3"/>
  <c r="Q23" i="3"/>
  <c r="T23" i="3" s="1"/>
  <c r="F34" i="17"/>
  <c r="G34" i="17" s="1"/>
  <c r="I34" i="17" s="1"/>
  <c r="P23" i="3"/>
  <c r="S23" i="3" s="1"/>
  <c r="R23" i="3"/>
  <c r="Q20" i="3"/>
  <c r="T20" i="3" s="1"/>
  <c r="F31" i="17"/>
  <c r="G31" i="17" s="1"/>
  <c r="I31" i="17" s="1"/>
  <c r="P20" i="3"/>
  <c r="S20" i="3" s="1"/>
  <c r="R20" i="3"/>
  <c r="F49" i="17"/>
  <c r="G49" i="17" s="1"/>
  <c r="I49" i="17" s="1"/>
  <c r="P38" i="3"/>
  <c r="S38" i="3" s="1"/>
  <c r="Q38" i="3"/>
  <c r="T38" i="3" s="1"/>
  <c r="R38" i="3"/>
  <c r="P31" i="3"/>
  <c r="S31" i="3" s="1"/>
  <c r="Q31" i="3"/>
  <c r="T31" i="3" s="1"/>
  <c r="F42" i="17"/>
  <c r="G42" i="17" s="1"/>
  <c r="I42" i="17" s="1"/>
  <c r="R31" i="3"/>
  <c r="F38" i="17"/>
  <c r="G38" i="17" s="1"/>
  <c r="I38" i="17" s="1"/>
  <c r="Q27" i="3"/>
  <c r="T27" i="3" s="1"/>
  <c r="P27" i="3"/>
  <c r="S27" i="3" s="1"/>
  <c r="R27" i="3"/>
  <c r="P36" i="3"/>
  <c r="S36" i="3" s="1"/>
  <c r="Q36" i="3"/>
  <c r="T36" i="3" s="1"/>
  <c r="F47" i="17"/>
  <c r="G47" i="17" s="1"/>
  <c r="I47" i="17" s="1"/>
  <c r="R36" i="3"/>
  <c r="Q13" i="3"/>
  <c r="T13" i="3" s="1"/>
  <c r="F24" i="17"/>
  <c r="G24" i="17" s="1"/>
  <c r="I24" i="17" s="1"/>
  <c r="P13" i="3"/>
  <c r="S13" i="3" s="1"/>
  <c r="R13" i="3"/>
  <c r="Q35" i="3"/>
  <c r="T35" i="3" s="1"/>
  <c r="F46" i="17"/>
  <c r="G46" i="17" s="1"/>
  <c r="I46" i="17" s="1"/>
  <c r="P35" i="3"/>
  <c r="S35" i="3" s="1"/>
  <c r="R35" i="3"/>
  <c r="F29" i="17"/>
  <c r="G29" i="17" s="1"/>
  <c r="I29" i="17" s="1"/>
  <c r="P18" i="3"/>
  <c r="S18" i="3" s="1"/>
  <c r="Q18" i="3"/>
  <c r="T18" i="3" s="1"/>
  <c r="R18" i="3"/>
  <c r="P19" i="3"/>
  <c r="S19" i="3" s="1"/>
  <c r="F30" i="17"/>
  <c r="G30" i="17" s="1"/>
  <c r="I30" i="17" s="1"/>
  <c r="Q19" i="3"/>
  <c r="T19" i="3" s="1"/>
  <c r="R19" i="3"/>
  <c r="Q43" i="3"/>
  <c r="T43" i="3" s="1"/>
  <c r="F54" i="17"/>
  <c r="G54" i="17" s="1"/>
  <c r="I54" i="17" s="1"/>
  <c r="P43" i="3"/>
  <c r="S43" i="3" s="1"/>
  <c r="R43" i="3"/>
  <c r="Q16" i="3"/>
  <c r="T16" i="3" s="1"/>
  <c r="F27" i="17"/>
  <c r="G27" i="17" s="1"/>
  <c r="I27" i="17" s="1"/>
  <c r="P16" i="3"/>
  <c r="S16" i="3" s="1"/>
  <c r="R16" i="3"/>
  <c r="P30" i="3"/>
  <c r="S30" i="3" s="1"/>
  <c r="F41" i="17"/>
  <c r="G41" i="17" s="1"/>
  <c r="I41" i="17" s="1"/>
  <c r="Q30" i="3"/>
  <c r="T30" i="3" s="1"/>
  <c r="R30" i="3"/>
  <c r="F39" i="17"/>
  <c r="G39" i="17" s="1"/>
  <c r="I39" i="17" s="1"/>
  <c r="P28" i="3"/>
  <c r="S28" i="3" s="1"/>
  <c r="Q28" i="3"/>
  <c r="T28" i="3" s="1"/>
  <c r="R28" i="3"/>
  <c r="P34" i="3"/>
  <c r="S34" i="3" s="1"/>
  <c r="F45" i="17"/>
  <c r="G45" i="17" s="1"/>
  <c r="I45" i="17" s="1"/>
  <c r="Q34" i="3"/>
  <c r="T34" i="3" s="1"/>
  <c r="R34" i="3"/>
  <c r="F26" i="17"/>
  <c r="G26" i="17" s="1"/>
  <c r="I26" i="17" s="1"/>
  <c r="P15" i="3"/>
  <c r="S15" i="3" s="1"/>
  <c r="Q15" i="3"/>
  <c r="T15" i="3" s="1"/>
  <c r="R15" i="3"/>
  <c r="F53" i="17"/>
  <c r="G53" i="17" s="1"/>
  <c r="I53" i="17" s="1"/>
  <c r="P42" i="3"/>
  <c r="S42" i="3" s="1"/>
  <c r="Q42" i="3"/>
  <c r="T42" i="3" s="1"/>
  <c r="R42" i="3"/>
  <c r="Q40" i="3"/>
  <c r="T40" i="3" s="1"/>
  <c r="F51" i="17"/>
  <c r="G51" i="17" s="1"/>
  <c r="I51" i="17" s="1"/>
  <c r="P40" i="3"/>
  <c r="S40" i="3" s="1"/>
  <c r="R40" i="3"/>
  <c r="F35" i="17"/>
  <c r="G35" i="17" s="1"/>
  <c r="I35" i="17" s="1"/>
  <c r="P24" i="3"/>
  <c r="S24" i="3" s="1"/>
  <c r="Q24" i="3"/>
  <c r="T24" i="3" s="1"/>
  <c r="R24" i="3"/>
  <c r="Q9" i="3"/>
  <c r="T9" i="3" s="1"/>
  <c r="F20" i="17"/>
  <c r="G20" i="17" s="1"/>
  <c r="I20" i="17" s="1"/>
  <c r="P9" i="3"/>
  <c r="S9" i="3" s="1"/>
  <c r="R9" i="3"/>
  <c r="P22" i="3"/>
  <c r="S22" i="3" s="1"/>
  <c r="F33" i="17"/>
  <c r="G33" i="17" s="1"/>
  <c r="I33" i="17" s="1"/>
  <c r="Q22" i="3"/>
  <c r="T22" i="3" s="1"/>
  <c r="R22" i="3"/>
  <c r="R44" i="3" l="1"/>
  <c r="Q44" i="3"/>
  <c r="T7" i="3"/>
  <c r="T44" i="3" s="1"/>
  <c r="P44" i="3"/>
  <c r="S7" i="3"/>
  <c r="S44" i="3" s="1"/>
  <c r="I55" i="17"/>
  <c r="D14" i="17" s="1"/>
  <c r="F55" i="17"/>
  <c r="G55" i="17" s="1"/>
  <c r="B42" i="23"/>
  <c r="D11" i="17"/>
  <c r="D12" i="17" s="1"/>
  <c r="B48" i="23" l="1"/>
  <c r="E11" i="17"/>
  <c r="E12" i="17" s="1"/>
  <c r="F11" i="17"/>
  <c r="F12" i="17" s="1"/>
  <c r="D48" i="23"/>
</calcChain>
</file>

<file path=xl/sharedStrings.xml><?xml version="1.0" encoding="utf-8"?>
<sst xmlns="http://schemas.openxmlformats.org/spreadsheetml/2006/main" count="3930" uniqueCount="979">
  <si>
    <t>県内需要
増加額
(直接)</t>
    <rPh sb="10" eb="12">
      <t>チョクセツ</t>
    </rPh>
    <phoneticPr fontId="3"/>
  </si>
  <si>
    <t>需要
増加額</t>
    <rPh sb="0" eb="2">
      <t>ジュヨウ</t>
    </rPh>
    <rPh sb="3" eb="5">
      <t>ゾウカ</t>
    </rPh>
    <rPh sb="5" eb="6">
      <t>ガク</t>
    </rPh>
    <phoneticPr fontId="3"/>
  </si>
  <si>
    <t>（単位：百万円）</t>
  </si>
  <si>
    <t>01</t>
  </si>
  <si>
    <t>06</t>
  </si>
  <si>
    <t>11</t>
  </si>
  <si>
    <t>不動産</t>
  </si>
  <si>
    <t>内生部門計</t>
  </si>
  <si>
    <t>最終需要部門計</t>
  </si>
  <si>
    <t>県内生産額</t>
  </si>
  <si>
    <t>○</t>
  </si>
  <si>
    <t>×</t>
  </si>
  <si>
    <t>48</t>
  </si>
  <si>
    <t>在庫純増</t>
  </si>
  <si>
    <t>雇用者所得誘発額</t>
  </si>
  <si>
    <t>（単位：百万円）</t>
    <rPh sb="4" eb="5">
      <t>ヒャク</t>
    </rPh>
    <rPh sb="5" eb="7">
      <t>マンエン</t>
    </rPh>
    <phoneticPr fontId="3"/>
  </si>
  <si>
    <t>合計</t>
    <rPh sb="0" eb="2">
      <t>ゴウケイ</t>
    </rPh>
    <phoneticPr fontId="3"/>
  </si>
  <si>
    <t>生産誘発額
(第２次)</t>
    <rPh sb="0" eb="2">
      <t>セイサン</t>
    </rPh>
    <rPh sb="2" eb="5">
      <t>ユウハツガク</t>
    </rPh>
    <rPh sb="7" eb="8">
      <t>ダイ</t>
    </rPh>
    <rPh sb="9" eb="10">
      <t>ジ</t>
    </rPh>
    <phoneticPr fontId="3"/>
  </si>
  <si>
    <t>手順</t>
    <rPh sb="0" eb="2">
      <t>テジュン</t>
    </rPh>
    <phoneticPr fontId="3"/>
  </si>
  <si>
    <t>生産誘発額</t>
  </si>
  <si>
    <t>(単位：百万円、率）</t>
    <rPh sb="1" eb="3">
      <t>タンイ</t>
    </rPh>
    <rPh sb="4" eb="5">
      <t>ヒャク</t>
    </rPh>
    <rPh sb="5" eb="7">
      <t>マンエン</t>
    </rPh>
    <rPh sb="8" eb="9">
      <t>リツ</t>
    </rPh>
    <phoneticPr fontId="12"/>
  </si>
  <si>
    <t>(単位：百万円、倍）</t>
    <rPh sb="1" eb="3">
      <t>タンイ</t>
    </rPh>
    <rPh sb="4" eb="5">
      <t>ヒャク</t>
    </rPh>
    <rPh sb="5" eb="7">
      <t>マンエン</t>
    </rPh>
    <rPh sb="8" eb="9">
      <t>バイ</t>
    </rPh>
    <phoneticPr fontId="12"/>
  </si>
  <si>
    <t>部門名</t>
    <phoneticPr fontId="12"/>
  </si>
  <si>
    <t>消費転換率</t>
    <phoneticPr fontId="12"/>
  </si>
  <si>
    <t>消費転換率</t>
    <rPh sb="0" eb="2">
      <t>ショウヒ</t>
    </rPh>
    <rPh sb="2" eb="4">
      <t>テンカン</t>
    </rPh>
    <rPh sb="4" eb="5">
      <t>リツ</t>
    </rPh>
    <phoneticPr fontId="3"/>
  </si>
  <si>
    <t>直接効果</t>
  </si>
  <si>
    <t>直接効果</t>
    <phoneticPr fontId="12"/>
  </si>
  <si>
    <t>(単位：百万円)</t>
    <rPh sb="1" eb="3">
      <t>タンイ</t>
    </rPh>
    <rPh sb="4" eb="5">
      <t>ヒャク</t>
    </rPh>
    <rPh sb="5" eb="7">
      <t>マンエン</t>
    </rPh>
    <phoneticPr fontId="12"/>
  </si>
  <si>
    <t>生産誘発額(第１次)</t>
    <rPh sb="6" eb="7">
      <t>ダイ</t>
    </rPh>
    <rPh sb="8" eb="9">
      <t>ジ</t>
    </rPh>
    <phoneticPr fontId="12"/>
  </si>
  <si>
    <t>雇用者所得誘発額
(直接＋第１次)</t>
    <rPh sb="10" eb="12">
      <t>チョクセツ</t>
    </rPh>
    <rPh sb="13" eb="14">
      <t>ダイ</t>
    </rPh>
    <rPh sb="15" eb="16">
      <t>ジ</t>
    </rPh>
    <phoneticPr fontId="12"/>
  </si>
  <si>
    <t>生産誘発額(第２次)</t>
    <rPh sb="6" eb="7">
      <t>ダイ</t>
    </rPh>
    <rPh sb="8" eb="9">
      <t>ジ</t>
    </rPh>
    <phoneticPr fontId="12"/>
  </si>
  <si>
    <t>推計方法</t>
    <rPh sb="0" eb="2">
      <t>スイケイ</t>
    </rPh>
    <rPh sb="2" eb="4">
      <t>ホウホウ</t>
    </rPh>
    <phoneticPr fontId="3"/>
  </si>
  <si>
    <t>直接効果</t>
    <rPh sb="0" eb="2">
      <t>チョクセツ</t>
    </rPh>
    <rPh sb="2" eb="4">
      <t>コウカ</t>
    </rPh>
    <phoneticPr fontId="3"/>
  </si>
  <si>
    <t>総合効果</t>
    <rPh sb="0" eb="2">
      <t>ソウゴウ</t>
    </rPh>
    <rPh sb="2" eb="4">
      <t>コウカ</t>
    </rPh>
    <phoneticPr fontId="3"/>
  </si>
  <si>
    <t>県内
自給率</t>
    <rPh sb="0" eb="2">
      <t>ケンナイ</t>
    </rPh>
    <rPh sb="3" eb="6">
      <t>ジキュウリツ</t>
    </rPh>
    <phoneticPr fontId="3"/>
  </si>
  <si>
    <t>⑤</t>
    <phoneticPr fontId="3"/>
  </si>
  <si>
    <t>④＋⑨</t>
    <phoneticPr fontId="3"/>
  </si>
  <si>
    <t>×Ａ[県内自給率]</t>
    <phoneticPr fontId="12"/>
  </si>
  <si>
    <t>×Ｄ[投入係数]</t>
    <phoneticPr fontId="12"/>
  </si>
  <si>
    <t>×Ｂ[粗付加価値率]</t>
    <phoneticPr fontId="12"/>
  </si>
  <si>
    <t>×Ｃ[雇用者所得率]</t>
    <phoneticPr fontId="12"/>
  </si>
  <si>
    <t xml:space="preserve"> 粗付加価値誘発額(第１次)</t>
    <rPh sb="10" eb="11">
      <t>ダイ</t>
    </rPh>
    <rPh sb="12" eb="13">
      <t>ジ</t>
    </rPh>
    <phoneticPr fontId="12"/>
  </si>
  <si>
    <t>雇用者所得誘発額(第１次)</t>
    <rPh sb="9" eb="10">
      <t>ダイ</t>
    </rPh>
    <rPh sb="11" eb="12">
      <t>ジ</t>
    </rPh>
    <phoneticPr fontId="12"/>
  </si>
  <si>
    <t xml:space="preserve"> 粗付加価値誘発額(第２次)</t>
    <rPh sb="10" eb="11">
      <t>ダイ</t>
    </rPh>
    <rPh sb="12" eb="13">
      <t>ジ</t>
    </rPh>
    <phoneticPr fontId="12"/>
  </si>
  <si>
    <t>雇用者所得誘発額(第２次)</t>
    <rPh sb="9" eb="10">
      <t>ダイ</t>
    </rPh>
    <rPh sb="11" eb="12">
      <t>ジ</t>
    </rPh>
    <phoneticPr fontId="12"/>
  </si>
  <si>
    <t>(単位：百万円)</t>
    <rPh sb="1" eb="3">
      <t>タンイ</t>
    </rPh>
    <rPh sb="4" eb="5">
      <t>ヒャク</t>
    </rPh>
    <rPh sb="5" eb="7">
      <t>マンエン</t>
    </rPh>
    <phoneticPr fontId="3"/>
  </si>
  <si>
    <t>①</t>
    <phoneticPr fontId="3"/>
  </si>
  <si>
    <t>②</t>
    <phoneticPr fontId="3"/>
  </si>
  <si>
    <t>③</t>
    <phoneticPr fontId="3"/>
  </si>
  <si>
    <t>④</t>
    <phoneticPr fontId="3"/>
  </si>
  <si>
    <t>⑥</t>
    <phoneticPr fontId="3"/>
  </si>
  <si>
    <t>②×Ｂ</t>
    <phoneticPr fontId="3"/>
  </si>
  <si>
    <t>②×Ｃ</t>
    <phoneticPr fontId="3"/>
  </si>
  <si>
    <t>②×Ｄ</t>
    <phoneticPr fontId="3"/>
  </si>
  <si>
    <t>⑤×Ａ</t>
    <phoneticPr fontId="3"/>
  </si>
  <si>
    <t>雇用者所得
誘発額
(直接＋
第１次)</t>
    <rPh sb="0" eb="3">
      <t>コヨウシャ</t>
    </rPh>
    <rPh sb="3" eb="5">
      <t>ショトク</t>
    </rPh>
    <rPh sb="6" eb="9">
      <t>ユウハツガク</t>
    </rPh>
    <rPh sb="11" eb="13">
      <t>チョクセツ</t>
    </rPh>
    <rPh sb="15" eb="16">
      <t>ダイ</t>
    </rPh>
    <rPh sb="17" eb="18">
      <t>ジ</t>
    </rPh>
    <phoneticPr fontId="3"/>
  </si>
  <si>
    <t>生産誘発額
(第１次)</t>
    <rPh sb="0" eb="2">
      <t>セイサン</t>
    </rPh>
    <rPh sb="2" eb="5">
      <t>ユウハツガク</t>
    </rPh>
    <rPh sb="7" eb="8">
      <t>ダイ</t>
    </rPh>
    <rPh sb="9" eb="10">
      <t>ジ</t>
    </rPh>
    <phoneticPr fontId="3"/>
  </si>
  <si>
    <t>粗付加価値
誘発額
(第１次)</t>
    <rPh sb="0" eb="5">
      <t>ソフカカチ</t>
    </rPh>
    <rPh sb="6" eb="9">
      <t>ユウハツガク</t>
    </rPh>
    <rPh sb="11" eb="12">
      <t>ダイ</t>
    </rPh>
    <rPh sb="13" eb="14">
      <t>ジ</t>
    </rPh>
    <phoneticPr fontId="3"/>
  </si>
  <si>
    <t>雇用者所得
誘発額
(第１次）</t>
    <rPh sb="0" eb="3">
      <t>コヨウシャ</t>
    </rPh>
    <rPh sb="3" eb="5">
      <t>ショトク</t>
    </rPh>
    <rPh sb="6" eb="9">
      <t>ユウハツガク</t>
    </rPh>
    <rPh sb="11" eb="12">
      <t>ダイ</t>
    </rPh>
    <rPh sb="13" eb="14">
      <t>ジ</t>
    </rPh>
    <phoneticPr fontId="3"/>
  </si>
  <si>
    <t>⑦</t>
    <phoneticPr fontId="3"/>
  </si>
  <si>
    <t>⑧</t>
    <phoneticPr fontId="3"/>
  </si>
  <si>
    <t>⑨</t>
    <phoneticPr fontId="3"/>
  </si>
  <si>
    <t>⑩</t>
    <phoneticPr fontId="3"/>
  </si>
  <si>
    <t>⑥×Ｅ</t>
    <phoneticPr fontId="3"/>
  </si>
  <si>
    <t>⑦×Ｂ</t>
    <phoneticPr fontId="3"/>
  </si>
  <si>
    <t>⑦×Ｃ</t>
    <phoneticPr fontId="3"/>
  </si>
  <si>
    <t>粗付加価値
誘発額
(第２次)</t>
    <rPh sb="0" eb="5">
      <t>ソフカカチ</t>
    </rPh>
    <rPh sb="6" eb="9">
      <t>ユウハツガク</t>
    </rPh>
    <rPh sb="11" eb="12">
      <t>ダイ</t>
    </rPh>
    <rPh sb="13" eb="14">
      <t>ジ</t>
    </rPh>
    <phoneticPr fontId="3"/>
  </si>
  <si>
    <t>雇用者所得
誘発額
(第２次）</t>
    <rPh sb="0" eb="3">
      <t>コヨウシャ</t>
    </rPh>
    <rPh sb="3" eb="5">
      <t>ショトク</t>
    </rPh>
    <rPh sb="6" eb="9">
      <t>ユウハツガク</t>
    </rPh>
    <rPh sb="11" eb="12">
      <t>ダイ</t>
    </rPh>
    <rPh sb="13" eb="14">
      <t>ジ</t>
    </rPh>
    <phoneticPr fontId="3"/>
  </si>
  <si>
    <t>生産誘発額
合計</t>
    <rPh sb="0" eb="2">
      <t>セイサン</t>
    </rPh>
    <rPh sb="2" eb="5">
      <t>ユウハツガク</t>
    </rPh>
    <rPh sb="6" eb="8">
      <t>ゴウケイ</t>
    </rPh>
    <phoneticPr fontId="3"/>
  </si>
  <si>
    <t>粗付加価値
誘発額合計</t>
    <rPh sb="0" eb="5">
      <t>ソフカカチ</t>
    </rPh>
    <rPh sb="6" eb="9">
      <t>ユウハツガク</t>
    </rPh>
    <rPh sb="9" eb="11">
      <t>ゴウケイ</t>
    </rPh>
    <phoneticPr fontId="3"/>
  </si>
  <si>
    <t>雇用者所得
誘発額合計</t>
    <rPh sb="0" eb="3">
      <t>コヨウシャ</t>
    </rPh>
    <rPh sb="3" eb="5">
      <t>ショトク</t>
    </rPh>
    <rPh sb="6" eb="9">
      <t>ユウハツガク</t>
    </rPh>
    <rPh sb="9" eb="11">
      <t>ゴウケイ</t>
    </rPh>
    <phoneticPr fontId="3"/>
  </si>
  <si>
    <t>各種係数</t>
    <rPh sb="0" eb="2">
      <t>カクシュ</t>
    </rPh>
    <rPh sb="2" eb="4">
      <t>ケイスウ</t>
    </rPh>
    <phoneticPr fontId="3"/>
  </si>
  <si>
    <t>県内需要増加額
(第１次)</t>
    <rPh sb="2" eb="4">
      <t>ジュヨウ</t>
    </rPh>
    <rPh sb="4" eb="7">
      <t>ゾウカガク</t>
    </rPh>
    <rPh sb="9" eb="10">
      <t>ダイ</t>
    </rPh>
    <rPh sb="11" eb="12">
      <t>ジ</t>
    </rPh>
    <phoneticPr fontId="12"/>
  </si>
  <si>
    <t>県内需要
増加額
(第１次)</t>
    <rPh sb="0" eb="2">
      <t>ケンナイ</t>
    </rPh>
    <rPh sb="10" eb="11">
      <t>ダイ</t>
    </rPh>
    <rPh sb="12" eb="13">
      <t>ジ</t>
    </rPh>
    <phoneticPr fontId="3"/>
  </si>
  <si>
    <t>開放経済型
逆行列係数</t>
    <rPh sb="0" eb="2">
      <t>カイホウ</t>
    </rPh>
    <rPh sb="2" eb="4">
      <t>ケイザイ</t>
    </rPh>
    <rPh sb="4" eb="5">
      <t>ガタ</t>
    </rPh>
    <rPh sb="6" eb="9">
      <t>ギャクギョウレツ</t>
    </rPh>
    <rPh sb="9" eb="11">
      <t>ケイスウ</t>
    </rPh>
    <phoneticPr fontId="3"/>
  </si>
  <si>
    <t>粗付加価値誘発額</t>
    <rPh sb="5" eb="7">
      <t>ユウハツ</t>
    </rPh>
    <phoneticPr fontId="12"/>
  </si>
  <si>
    <t>投入係数表</t>
    <rPh sb="0" eb="2">
      <t>トウニュウ</t>
    </rPh>
    <rPh sb="2" eb="4">
      <t>ケイスウ</t>
    </rPh>
    <rPh sb="4" eb="5">
      <t>ヒョウ</t>
    </rPh>
    <phoneticPr fontId="3"/>
  </si>
  <si>
    <t>取引基本表</t>
    <rPh sb="0" eb="2">
      <t>トリヒキ</t>
    </rPh>
    <rPh sb="2" eb="5">
      <t>キホンヒョウ</t>
    </rPh>
    <phoneticPr fontId="3"/>
  </si>
  <si>
    <t>生産誘発額</t>
    <rPh sb="0" eb="2">
      <t>セイサン</t>
    </rPh>
    <rPh sb="2" eb="5">
      <t>ユウハツガク</t>
    </rPh>
    <phoneticPr fontId="3"/>
  </si>
  <si>
    <t>合計</t>
    <rPh sb="0" eb="2">
      <t>ゴウケイ</t>
    </rPh>
    <phoneticPr fontId="12"/>
  </si>
  <si>
    <t>２　分析結果</t>
    <phoneticPr fontId="12"/>
  </si>
  <si>
    <t>第１次</t>
    <rPh sb="0" eb="1">
      <t>ダイ</t>
    </rPh>
    <rPh sb="2" eb="3">
      <t>ジ</t>
    </rPh>
    <phoneticPr fontId="3"/>
  </si>
  <si>
    <t>第２次</t>
    <rPh sb="0" eb="1">
      <t>ダイ</t>
    </rPh>
    <rPh sb="2" eb="3">
      <t>ジ</t>
    </rPh>
    <phoneticPr fontId="3"/>
  </si>
  <si>
    <t>直接</t>
    <rPh sb="0" eb="2">
      <t>チョクセツ</t>
    </rPh>
    <phoneticPr fontId="3"/>
  </si>
  <si>
    <t>雇用係数</t>
    <rPh sb="0" eb="2">
      <t>コヨウ</t>
    </rPh>
    <rPh sb="2" eb="4">
      <t>ケイスウ</t>
    </rPh>
    <phoneticPr fontId="3"/>
  </si>
  <si>
    <t>（単位：人）</t>
    <rPh sb="4" eb="5">
      <t>ニン</t>
    </rPh>
    <phoneticPr fontId="12"/>
  </si>
  <si>
    <t>雇用誘発数</t>
    <rPh sb="0" eb="2">
      <t>コヨウ</t>
    </rPh>
    <rPh sb="2" eb="4">
      <t>ユウハツ</t>
    </rPh>
    <rPh sb="4" eb="5">
      <t>スウ</t>
    </rPh>
    <phoneticPr fontId="12"/>
  </si>
  <si>
    <t>総合効果　Ｂ</t>
    <phoneticPr fontId="12"/>
  </si>
  <si>
    <t>波及効果倍率　　Ｂ／Ａ</t>
    <phoneticPr fontId="12"/>
  </si>
  <si>
    <t>×Ｅ[逆行列係数（開放経済型）]</t>
    <phoneticPr fontId="12"/>
  </si>
  <si>
    <t>番号</t>
    <rPh sb="0" eb="2">
      <t>バンゴウ</t>
    </rPh>
    <phoneticPr fontId="3"/>
  </si>
  <si>
    <t>部門名</t>
    <rPh sb="0" eb="3">
      <t>ブモンメイ</t>
    </rPh>
    <phoneticPr fontId="3"/>
  </si>
  <si>
    <t>購入者価格</t>
    <rPh sb="0" eb="3">
      <t>コウニュウシャ</t>
    </rPh>
    <rPh sb="3" eb="5">
      <t>カカク</t>
    </rPh>
    <phoneticPr fontId="3"/>
  </si>
  <si>
    <t>貨物運賃額</t>
    <rPh sb="0" eb="2">
      <t>カモツ</t>
    </rPh>
    <rPh sb="2" eb="4">
      <t>ウンチン</t>
    </rPh>
    <rPh sb="4" eb="5">
      <t>ガク</t>
    </rPh>
    <phoneticPr fontId="3"/>
  </si>
  <si>
    <t>生産者価格</t>
  </si>
  <si>
    <t>組替額</t>
    <rPh sb="0" eb="1">
      <t>ク</t>
    </rPh>
    <rPh sb="1" eb="2">
      <t>カ</t>
    </rPh>
    <rPh sb="2" eb="3">
      <t>ガク</t>
    </rPh>
    <phoneticPr fontId="3"/>
  </si>
  <si>
    <t>計</t>
    <rPh sb="0" eb="1">
      <t>ケイ</t>
    </rPh>
    <phoneticPr fontId="3"/>
  </si>
  <si>
    <t>生産者価格</t>
    <rPh sb="0" eb="2">
      <t>セイサン</t>
    </rPh>
    <rPh sb="2" eb="3">
      <t>シャ</t>
    </rPh>
    <rPh sb="3" eb="5">
      <t>カカク</t>
    </rPh>
    <phoneticPr fontId="3"/>
  </si>
  <si>
    <t>購入者価格</t>
    <rPh sb="0" eb="2">
      <t>コウニュウ</t>
    </rPh>
    <rPh sb="2" eb="3">
      <t>シャ</t>
    </rPh>
    <rPh sb="3" eb="5">
      <t>カカク</t>
    </rPh>
    <phoneticPr fontId="3"/>
  </si>
  <si>
    <t>需要額計</t>
    <rPh sb="0" eb="3">
      <t>ジュヨウガク</t>
    </rPh>
    <rPh sb="3" eb="4">
      <t>ケイ</t>
    </rPh>
    <phoneticPr fontId="3"/>
  </si>
  <si>
    <t>Ⅱを生産者</t>
    <rPh sb="2" eb="4">
      <t>セイサン</t>
    </rPh>
    <rPh sb="4" eb="5">
      <t>シャ</t>
    </rPh>
    <phoneticPr fontId="3"/>
  </si>
  <si>
    <t>Ⅰ</t>
    <phoneticPr fontId="3"/>
  </si>
  <si>
    <t>Ⅱ</t>
    <phoneticPr fontId="3"/>
  </si>
  <si>
    <t>Ⅱ’</t>
    <phoneticPr fontId="3"/>
  </si>
  <si>
    <t>Ⅰ＋Ⅱ’</t>
    <phoneticPr fontId="3"/>
  </si>
  <si>
    <t>需要増（生産者価格）</t>
    <rPh sb="0" eb="2">
      <t>ジュヨウ</t>
    </rPh>
    <rPh sb="2" eb="3">
      <t>ゾウ</t>
    </rPh>
    <rPh sb="4" eb="7">
      <t>セイサンシャ</t>
    </rPh>
    <rPh sb="7" eb="9">
      <t>カカク</t>
    </rPh>
    <phoneticPr fontId="3"/>
  </si>
  <si>
    <t>需要増加額</t>
    <phoneticPr fontId="12"/>
  </si>
  <si>
    <t>県内需要増加額(直接)</t>
    <rPh sb="2" eb="4">
      <t>ジュヨウ</t>
    </rPh>
    <rPh sb="8" eb="10">
      <t>チョクセツ</t>
    </rPh>
    <phoneticPr fontId="12"/>
  </si>
  <si>
    <t>需要増加額（生産者価格）</t>
    <rPh sb="6" eb="9">
      <t>セイサンシャ</t>
    </rPh>
    <rPh sb="9" eb="11">
      <t>カカク</t>
    </rPh>
    <phoneticPr fontId="12"/>
  </si>
  <si>
    <t>県内需要増加額Ａ</t>
    <phoneticPr fontId="12"/>
  </si>
  <si>
    <t>雇用誘発数（人）</t>
    <rPh sb="0" eb="2">
      <t>コヨウ</t>
    </rPh>
    <rPh sb="2" eb="4">
      <t>ユウハツ</t>
    </rPh>
    <rPh sb="4" eb="5">
      <t>スウ</t>
    </rPh>
    <rPh sb="6" eb="7">
      <t>ニン</t>
    </rPh>
    <phoneticPr fontId="12"/>
  </si>
  <si>
    <t>第１次間接波及効果</t>
    <rPh sb="0" eb="1">
      <t>ダイ</t>
    </rPh>
    <rPh sb="2" eb="3">
      <t>ジ</t>
    </rPh>
    <rPh sb="3" eb="5">
      <t>カンセツ</t>
    </rPh>
    <rPh sb="5" eb="7">
      <t>ハキュウ</t>
    </rPh>
    <rPh sb="7" eb="9">
      <t>コウカ</t>
    </rPh>
    <phoneticPr fontId="3"/>
  </si>
  <si>
    <t>第２次間接波及効果</t>
    <rPh sb="0" eb="1">
      <t>ダイ</t>
    </rPh>
    <rPh sb="2" eb="3">
      <t>ジ</t>
    </rPh>
    <rPh sb="3" eb="5">
      <t>カンセツ</t>
    </rPh>
    <rPh sb="5" eb="7">
      <t>ハキュウ</t>
    </rPh>
    <rPh sb="7" eb="9">
      <t>コウカ</t>
    </rPh>
    <phoneticPr fontId="3"/>
  </si>
  <si>
    <t>第１次間接波及効果</t>
    <rPh sb="3" eb="5">
      <t>カンセツ</t>
    </rPh>
    <rPh sb="5" eb="7">
      <t>ハキュウ</t>
    </rPh>
    <phoneticPr fontId="12"/>
  </si>
  <si>
    <t>第２次間接波及効果</t>
    <rPh sb="3" eb="5">
      <t>カンセツ</t>
    </rPh>
    <rPh sb="5" eb="7">
      <t>ハキュウ</t>
    </rPh>
    <phoneticPr fontId="12"/>
  </si>
  <si>
    <t>入力シート</t>
    <rPh sb="0" eb="2">
      <t>ニュウリョク</t>
    </rPh>
    <phoneticPr fontId="3"/>
  </si>
  <si>
    <t>価格に転換</t>
    <phoneticPr fontId="3"/>
  </si>
  <si>
    <t>単位：百万円</t>
  </si>
  <si>
    <t>１　入力内容</t>
    <rPh sb="2" eb="4">
      <t>ニュウリョク</t>
    </rPh>
    <rPh sb="4" eb="6">
      <t>ナイヨウ</t>
    </rPh>
    <phoneticPr fontId="12"/>
  </si>
  <si>
    <t>需要額</t>
    <rPh sb="0" eb="2">
      <t>ジュヨウ</t>
    </rPh>
    <rPh sb="2" eb="3">
      <t>ガク</t>
    </rPh>
    <phoneticPr fontId="3"/>
  </si>
  <si>
    <t>商業マージン額等計算式（直接効果）</t>
    <rPh sb="7" eb="8">
      <t>トウ</t>
    </rPh>
    <rPh sb="8" eb="11">
      <t>ケイサンシキ</t>
    </rPh>
    <rPh sb="12" eb="14">
      <t>チョクセツ</t>
    </rPh>
    <rPh sb="14" eb="16">
      <t>コウカ</t>
    </rPh>
    <phoneticPr fontId="3"/>
  </si>
  <si>
    <t>産業連関表全国表（購入者価格表）　</t>
    <rPh sb="0" eb="2">
      <t>サンギョウ</t>
    </rPh>
    <rPh sb="2" eb="4">
      <t>レンカン</t>
    </rPh>
    <rPh sb="4" eb="5">
      <t>ヒョウ</t>
    </rPh>
    <rPh sb="5" eb="7">
      <t>ゼンコク</t>
    </rPh>
    <rPh sb="7" eb="8">
      <t>ヒョウ</t>
    </rPh>
    <rPh sb="9" eb="12">
      <t>コウニュウシャ</t>
    </rPh>
    <rPh sb="12" eb="14">
      <t>カカク</t>
    </rPh>
    <rPh sb="14" eb="15">
      <t>ヒョウ</t>
    </rPh>
    <phoneticPr fontId="3"/>
  </si>
  <si>
    <t>粗付加価値
増加額
(直接)</t>
    <rPh sb="0" eb="5">
      <t>ソフカカチ</t>
    </rPh>
    <rPh sb="6" eb="8">
      <t>ゾウカ</t>
    </rPh>
    <rPh sb="8" eb="9">
      <t>ガク</t>
    </rPh>
    <rPh sb="11" eb="13">
      <t>チョクセツ</t>
    </rPh>
    <phoneticPr fontId="3"/>
  </si>
  <si>
    <t>雇用者所得
増加額
(直接）</t>
    <rPh sb="0" eb="3">
      <t>コヨウシャ</t>
    </rPh>
    <rPh sb="3" eb="5">
      <t>ショトク</t>
    </rPh>
    <rPh sb="6" eb="8">
      <t>ゾウカ</t>
    </rPh>
    <rPh sb="8" eb="9">
      <t>ガク</t>
    </rPh>
    <rPh sb="11" eb="13">
      <t>チョクセツ</t>
    </rPh>
    <phoneticPr fontId="3"/>
  </si>
  <si>
    <t>原材料
増加額
(直接)</t>
    <rPh sb="0" eb="3">
      <t>ゲンザイリョウ</t>
    </rPh>
    <rPh sb="4" eb="6">
      <t>ゾウカ</t>
    </rPh>
    <rPh sb="6" eb="7">
      <t>ガク</t>
    </rPh>
    <phoneticPr fontId="3"/>
  </si>
  <si>
    <t>原材料増加額(直接)</t>
    <rPh sb="0" eb="3">
      <t>ゲンザイリョウ</t>
    </rPh>
    <rPh sb="3" eb="5">
      <t>ゾウカ</t>
    </rPh>
    <rPh sb="5" eb="6">
      <t>ガク</t>
    </rPh>
    <rPh sb="7" eb="9">
      <t>チョクセツ</t>
    </rPh>
    <phoneticPr fontId="12"/>
  </si>
  <si>
    <t xml:space="preserve"> 粗付加価値増加額(直接)</t>
    <rPh sb="6" eb="8">
      <t>ゾウカ</t>
    </rPh>
    <phoneticPr fontId="12"/>
  </si>
  <si>
    <t>雇用者所得増加額(直接)</t>
    <rPh sb="5" eb="7">
      <t>ゾウカ</t>
    </rPh>
    <rPh sb="7" eb="8">
      <t>ガク</t>
    </rPh>
    <phoneticPr fontId="12"/>
  </si>
  <si>
    <t>原材料増加</t>
    <rPh sb="0" eb="3">
      <t>ゲンザイリョウ</t>
    </rPh>
    <rPh sb="3" eb="5">
      <t>ゾウカ</t>
    </rPh>
    <phoneticPr fontId="3"/>
  </si>
  <si>
    <t>35</t>
  </si>
  <si>
    <t>39</t>
  </si>
  <si>
    <t>41</t>
  </si>
  <si>
    <t>57</t>
  </si>
  <si>
    <t>家計外消費支出（列）</t>
  </si>
  <si>
    <t>最終需要計</t>
  </si>
  <si>
    <t>粗付加
価値率</t>
    <rPh sb="0" eb="6">
      <t>ソフカカチ</t>
    </rPh>
    <rPh sb="6" eb="7">
      <t>リツ</t>
    </rPh>
    <phoneticPr fontId="3"/>
  </si>
  <si>
    <t>雇用者
所得率</t>
    <rPh sb="0" eb="3">
      <t>コヨウシャ</t>
    </rPh>
    <rPh sb="4" eb="7">
      <t>ショトクリツ</t>
    </rPh>
    <phoneticPr fontId="3"/>
  </si>
  <si>
    <t>投入係数</t>
    <rPh sb="0" eb="2">
      <t>トウニュウ</t>
    </rPh>
    <rPh sb="2" eb="4">
      <t>ケイスウ</t>
    </rPh>
    <phoneticPr fontId="3"/>
  </si>
  <si>
    <t>－</t>
    <phoneticPr fontId="3"/>
  </si>
  <si>
    <t>Ａ</t>
    <phoneticPr fontId="3"/>
  </si>
  <si>
    <t>Ｂ</t>
    <phoneticPr fontId="3"/>
  </si>
  <si>
    <t>Ｃ</t>
    <phoneticPr fontId="3"/>
  </si>
  <si>
    <t>Ｄ</t>
    <phoneticPr fontId="3"/>
  </si>
  <si>
    <t>Ｅ</t>
    <phoneticPr fontId="3"/>
  </si>
  <si>
    <t>Ｆ</t>
    <phoneticPr fontId="3"/>
  </si>
  <si>
    <t>Ｇ</t>
    <phoneticPr fontId="3"/>
  </si>
  <si>
    <t>H</t>
    <phoneticPr fontId="3"/>
  </si>
  <si>
    <t>計算表シート</t>
    <rPh sb="0" eb="2">
      <t>ケイサン</t>
    </rPh>
    <rPh sb="2" eb="3">
      <t>ヒョウ</t>
    </rPh>
    <phoneticPr fontId="3"/>
  </si>
  <si>
    <t>雇用者数（人）</t>
    <rPh sb="0" eb="3">
      <t>コヨウシャ</t>
    </rPh>
    <rPh sb="3" eb="4">
      <t>スウ</t>
    </rPh>
    <rPh sb="5" eb="6">
      <t>ニン</t>
    </rPh>
    <phoneticPr fontId="3"/>
  </si>
  <si>
    <t>Ｉ</t>
    <phoneticPr fontId="3"/>
  </si>
  <si>
    <t>総合結果</t>
    <rPh sb="0" eb="2">
      <t>ソウゴウ</t>
    </rPh>
    <rPh sb="2" eb="4">
      <t>ケッカ</t>
    </rPh>
    <phoneticPr fontId="12"/>
  </si>
  <si>
    <t>経済波及効果フロー</t>
    <rPh sb="0" eb="2">
      <t>ケイザイ</t>
    </rPh>
    <rPh sb="2" eb="6">
      <t>ハキュウコウカ</t>
    </rPh>
    <phoneticPr fontId="12"/>
  </si>
  <si>
    <t>商業マージン額</t>
    <rPh sb="0" eb="2">
      <t>ショウギョウ</t>
    </rPh>
    <rPh sb="6" eb="7">
      <t>ガク</t>
    </rPh>
    <phoneticPr fontId="3"/>
  </si>
  <si>
    <t>商業ﾏｰｼﾞﾝ率＝商業マージン額／需要合計</t>
    <rPh sb="15" eb="16">
      <t>ガク</t>
    </rPh>
    <rPh sb="19" eb="21">
      <t>ゴウケイ</t>
    </rPh>
    <phoneticPr fontId="3"/>
  </si>
  <si>
    <t>貨物運賃率＝国内貨物運賃額／需要合計</t>
    <rPh sb="12" eb="13">
      <t>ガク</t>
    </rPh>
    <rPh sb="16" eb="18">
      <t>ゴウケイ</t>
    </rPh>
    <phoneticPr fontId="3"/>
  </si>
  <si>
    <t>商業マージン額（全国）</t>
    <rPh sb="0" eb="2">
      <t>ショウギョウ</t>
    </rPh>
    <rPh sb="6" eb="7">
      <t>ガク</t>
    </rPh>
    <rPh sb="8" eb="10">
      <t>ゼンコク</t>
    </rPh>
    <phoneticPr fontId="3"/>
  </si>
  <si>
    <t>国内貨物運賃額（全国）</t>
    <rPh sb="0" eb="2">
      <t>コクナイ</t>
    </rPh>
    <rPh sb="2" eb="4">
      <t>カモツ</t>
    </rPh>
    <rPh sb="4" eb="6">
      <t>ウンチン</t>
    </rPh>
    <rPh sb="6" eb="7">
      <t>ガク</t>
    </rPh>
    <rPh sb="8" eb="10">
      <t>ゼンコク</t>
    </rPh>
    <phoneticPr fontId="3"/>
  </si>
  <si>
    <t>需要合計
（全国）</t>
    <rPh sb="0" eb="2">
      <t>ジュヨウ</t>
    </rPh>
    <rPh sb="2" eb="4">
      <t>ゴウケイ</t>
    </rPh>
    <rPh sb="6" eb="8">
      <t>ゼンコク</t>
    </rPh>
    <phoneticPr fontId="3"/>
  </si>
  <si>
    <t>家計消費支出
増加額</t>
    <rPh sb="0" eb="2">
      <t>カケイ</t>
    </rPh>
    <rPh sb="2" eb="4">
      <t>ショウヒ</t>
    </rPh>
    <phoneticPr fontId="12"/>
  </si>
  <si>
    <t>15</t>
  </si>
  <si>
    <t>16</t>
  </si>
  <si>
    <t>20</t>
  </si>
  <si>
    <t>21</t>
  </si>
  <si>
    <t>22</t>
  </si>
  <si>
    <t>25</t>
  </si>
  <si>
    <t>26</t>
  </si>
  <si>
    <t>27</t>
  </si>
  <si>
    <t>28</t>
  </si>
  <si>
    <t>29</t>
  </si>
  <si>
    <t>30</t>
  </si>
  <si>
    <t>31</t>
  </si>
  <si>
    <t>32</t>
  </si>
  <si>
    <t>33</t>
  </si>
  <si>
    <t>34</t>
  </si>
  <si>
    <t>窯業・土石製品</t>
  </si>
  <si>
    <t>その他の製造工業製品</t>
  </si>
  <si>
    <t>①</t>
    <phoneticPr fontId="3"/>
  </si>
  <si>
    <t>②</t>
    <phoneticPr fontId="3"/>
  </si>
  <si>
    <t>②’</t>
    <phoneticPr fontId="3"/>
  </si>
  <si>
    <t>①＋②’</t>
    <phoneticPr fontId="3"/>
  </si>
  <si>
    <t>部門別
民間消費
支出増加額</t>
    <rPh sb="0" eb="3">
      <t>ブモンベツ</t>
    </rPh>
    <rPh sb="4" eb="6">
      <t>ミンカン</t>
    </rPh>
    <rPh sb="6" eb="8">
      <t>ショウヒ</t>
    </rPh>
    <rPh sb="9" eb="11">
      <t>シシュツ</t>
    </rPh>
    <rPh sb="11" eb="14">
      <t>ゾウカガク</t>
    </rPh>
    <phoneticPr fontId="3"/>
  </si>
  <si>
    <t>県内需要
増加額
(第２次)</t>
    <rPh sb="0" eb="2">
      <t>ケンナイ</t>
    </rPh>
    <rPh sb="10" eb="11">
      <t>ダイ</t>
    </rPh>
    <rPh sb="12" eb="13">
      <t>ジ</t>
    </rPh>
    <phoneticPr fontId="3"/>
  </si>
  <si>
    <t>⑪</t>
    <phoneticPr fontId="3"/>
  </si>
  <si>
    <t>⑫</t>
    <phoneticPr fontId="3"/>
  </si>
  <si>
    <t>⑩×Ｆ</t>
    <phoneticPr fontId="3"/>
  </si>
  <si>
    <t>⑪×Ａ</t>
    <phoneticPr fontId="3"/>
  </si>
  <si>
    <t>⑬</t>
    <phoneticPr fontId="3"/>
  </si>
  <si>
    <t>⑭</t>
    <phoneticPr fontId="3"/>
  </si>
  <si>
    <t>⑮</t>
    <phoneticPr fontId="3"/>
  </si>
  <si>
    <t>⑯</t>
    <phoneticPr fontId="3"/>
  </si>
  <si>
    <t>⑰</t>
    <phoneticPr fontId="3"/>
  </si>
  <si>
    <t>⑱</t>
    <phoneticPr fontId="3"/>
  </si>
  <si>
    <t>⑫×Ｅ</t>
    <phoneticPr fontId="3"/>
  </si>
  <si>
    <t>⑬×Ｂ</t>
    <phoneticPr fontId="3"/>
  </si>
  <si>
    <t>⑬×Ｃ</t>
    <phoneticPr fontId="3"/>
  </si>
  <si>
    <t>②＋⑦＋⑬</t>
    <phoneticPr fontId="3"/>
  </si>
  <si>
    <t>③＋⑧＋⑭</t>
    <phoneticPr fontId="3"/>
  </si>
  <si>
    <t>④＋⑨＋⑮</t>
    <phoneticPr fontId="3"/>
  </si>
  <si>
    <t>消費パターン</t>
    <rPh sb="0" eb="2">
      <t>ショウヒ</t>
    </rPh>
    <phoneticPr fontId="3"/>
  </si>
  <si>
    <t>１次生産誘発額</t>
    <rPh sb="1" eb="2">
      <t>ジ</t>
    </rPh>
    <rPh sb="2" eb="4">
      <t>セイサン</t>
    </rPh>
    <rPh sb="4" eb="7">
      <t>ユウハツガク</t>
    </rPh>
    <phoneticPr fontId="3"/>
  </si>
  <si>
    <t>２次生産誘発額</t>
    <rPh sb="1" eb="2">
      <t>ジ</t>
    </rPh>
    <rPh sb="2" eb="4">
      <t>セイサン</t>
    </rPh>
    <rPh sb="4" eb="7">
      <t>ユウハツガク</t>
    </rPh>
    <phoneticPr fontId="3"/>
  </si>
  <si>
    <t>×Ｆ[消費転換率]</t>
    <phoneticPr fontId="12"/>
  </si>
  <si>
    <t>×Ｇ[消費パターン]</t>
    <rPh sb="3" eb="5">
      <t>ショウヒ</t>
    </rPh>
    <phoneticPr fontId="12"/>
  </si>
  <si>
    <t>×Ａ[自給率]</t>
    <rPh sb="3" eb="5">
      <t>ジキュウ</t>
    </rPh>
    <phoneticPr fontId="13"/>
  </si>
  <si>
    <t>県内需要増加額
(第２次)</t>
    <rPh sb="2" eb="4">
      <t>ジュヨウ</t>
    </rPh>
    <rPh sb="4" eb="7">
      <t>ゾウカガク</t>
    </rPh>
    <rPh sb="9" eb="10">
      <t>ダイ</t>
    </rPh>
    <rPh sb="11" eb="12">
      <t>ジ</t>
    </rPh>
    <phoneticPr fontId="12"/>
  </si>
  <si>
    <t>入力の手引</t>
    <rPh sb="0" eb="2">
      <t>ニュウリョク</t>
    </rPh>
    <rPh sb="3" eb="5">
      <t>テビ</t>
    </rPh>
    <phoneticPr fontId="3"/>
  </si>
  <si>
    <t>経済波及効果の測定等の産業連関分析の理解にお役立て下さい。</t>
    <rPh sb="0" eb="2">
      <t>ケイザイ</t>
    </rPh>
    <rPh sb="7" eb="9">
      <t>ソクテイ</t>
    </rPh>
    <rPh sb="9" eb="10">
      <t>トウ</t>
    </rPh>
    <rPh sb="11" eb="13">
      <t>サンギョウ</t>
    </rPh>
    <rPh sb="13" eb="15">
      <t>レンカン</t>
    </rPh>
    <rPh sb="18" eb="20">
      <t>リカイ</t>
    </rPh>
    <rPh sb="22" eb="24">
      <t>ヤクダ</t>
    </rPh>
    <rPh sb="25" eb="26">
      <t>シタ</t>
    </rPh>
    <phoneticPr fontId="3"/>
  </si>
  <si>
    <t>○ 利用方法</t>
    <rPh sb="2" eb="4">
      <t>リヨウ</t>
    </rPh>
    <rPh sb="4" eb="6">
      <t>ホウホウ</t>
    </rPh>
    <phoneticPr fontId="3"/>
  </si>
  <si>
    <t>１　「入力」シートへの入力</t>
    <rPh sb="3" eb="5">
      <t>ニュウリョク</t>
    </rPh>
    <rPh sb="11" eb="13">
      <t>ニュウリョク</t>
    </rPh>
    <phoneticPr fontId="3"/>
  </si>
  <si>
    <t>　　このツールは「入力」シートの需要額入力欄へ需要額を入力することで経済波及効果を計算をします。</t>
    <rPh sb="9" eb="11">
      <t>ニュウリョク</t>
    </rPh>
    <rPh sb="16" eb="19">
      <t>ジュヨウガク</t>
    </rPh>
    <rPh sb="19" eb="21">
      <t>ニュウリョク</t>
    </rPh>
    <rPh sb="21" eb="22">
      <t>ラン</t>
    </rPh>
    <rPh sb="25" eb="26">
      <t>ガク</t>
    </rPh>
    <rPh sb="34" eb="36">
      <t>ケイザイ</t>
    </rPh>
    <rPh sb="36" eb="38">
      <t>ハキュウ</t>
    </rPh>
    <rPh sb="38" eb="40">
      <t>コウカ</t>
    </rPh>
    <rPh sb="41" eb="43">
      <t>ケイサン</t>
    </rPh>
    <phoneticPr fontId="3"/>
  </si>
  <si>
    <t>　　あらかじめ設定された計算式により自動計算をします。</t>
    <rPh sb="7" eb="9">
      <t>セッテイ</t>
    </rPh>
    <rPh sb="12" eb="15">
      <t>ケイサンシキ</t>
    </rPh>
    <rPh sb="18" eb="20">
      <t>ジドウ</t>
    </rPh>
    <rPh sb="20" eb="22">
      <t>ケイサン</t>
    </rPh>
    <phoneticPr fontId="3"/>
  </si>
  <si>
    <t>　　計算結果は「結果」シートに出力します。</t>
    <rPh sb="2" eb="4">
      <t>ケイサン</t>
    </rPh>
    <rPh sb="4" eb="6">
      <t>ケッカ</t>
    </rPh>
    <rPh sb="8" eb="10">
      <t>ケッカ</t>
    </rPh>
    <rPh sb="15" eb="17">
      <t>シュツリョク</t>
    </rPh>
    <phoneticPr fontId="3"/>
  </si>
  <si>
    <t>　　生産者価格と購入者価格</t>
    <rPh sb="2" eb="5">
      <t>セイサンシャ</t>
    </rPh>
    <rPh sb="5" eb="7">
      <t>カカク</t>
    </rPh>
    <rPh sb="8" eb="11">
      <t>コウニュウシャ</t>
    </rPh>
    <rPh sb="11" eb="13">
      <t>カカク</t>
    </rPh>
    <phoneticPr fontId="3"/>
  </si>
  <si>
    <t>　　　　①需要額入力欄の生産者価格とは商業マージン、流通コストを含まない価格（工場出荷時の価格）です。</t>
    <rPh sb="5" eb="8">
      <t>ジュヨウガク</t>
    </rPh>
    <rPh sb="8" eb="11">
      <t>ニュウリョクラン</t>
    </rPh>
    <rPh sb="12" eb="15">
      <t>セイサンシャ</t>
    </rPh>
    <rPh sb="15" eb="17">
      <t>カカク</t>
    </rPh>
    <rPh sb="19" eb="21">
      <t>ショウギョウ</t>
    </rPh>
    <rPh sb="26" eb="28">
      <t>リュウツウ</t>
    </rPh>
    <rPh sb="32" eb="33">
      <t>フク</t>
    </rPh>
    <rPh sb="36" eb="38">
      <t>カカク</t>
    </rPh>
    <rPh sb="39" eb="41">
      <t>コウジョウ</t>
    </rPh>
    <rPh sb="41" eb="44">
      <t>シュッカジ</t>
    </rPh>
    <rPh sb="45" eb="47">
      <t>カカク</t>
    </rPh>
    <phoneticPr fontId="3"/>
  </si>
  <si>
    <t>　　　　　分析対象額が生産者価格のときは生産者価格欄に入力します。</t>
    <rPh sb="5" eb="7">
      <t>ブンセキ</t>
    </rPh>
    <rPh sb="7" eb="10">
      <t>タイショウガク</t>
    </rPh>
    <rPh sb="11" eb="14">
      <t>セイサンシャ</t>
    </rPh>
    <rPh sb="14" eb="16">
      <t>カカク</t>
    </rPh>
    <rPh sb="20" eb="23">
      <t>セイサンシャ</t>
    </rPh>
    <rPh sb="23" eb="25">
      <t>カカク</t>
    </rPh>
    <rPh sb="25" eb="26">
      <t>ラン</t>
    </rPh>
    <rPh sb="27" eb="29">
      <t>ニュウリョク</t>
    </rPh>
    <phoneticPr fontId="3"/>
  </si>
  <si>
    <t>　　　　②購入者価格とは商業マージン、流通コストを含む価格（消費者購入時の価格）です。</t>
    <rPh sb="5" eb="8">
      <t>コウニュウシャ</t>
    </rPh>
    <rPh sb="8" eb="10">
      <t>カカク</t>
    </rPh>
    <rPh sb="12" eb="14">
      <t>ショウギョウ</t>
    </rPh>
    <rPh sb="19" eb="21">
      <t>リュウツウ</t>
    </rPh>
    <rPh sb="25" eb="26">
      <t>フク</t>
    </rPh>
    <rPh sb="27" eb="29">
      <t>カカク</t>
    </rPh>
    <rPh sb="30" eb="33">
      <t>ショウヒシャ</t>
    </rPh>
    <rPh sb="33" eb="36">
      <t>コウニュウジ</t>
    </rPh>
    <rPh sb="37" eb="39">
      <t>カカク</t>
    </rPh>
    <phoneticPr fontId="3"/>
  </si>
  <si>
    <t>　　　　　分析対象額が購入者価格のときは購入者価格欄に入力します。</t>
    <rPh sb="5" eb="7">
      <t>ブンセキ</t>
    </rPh>
    <rPh sb="7" eb="10">
      <t>タイショウガク</t>
    </rPh>
    <rPh sb="11" eb="14">
      <t>コウニュウシャ</t>
    </rPh>
    <rPh sb="14" eb="16">
      <t>カカク</t>
    </rPh>
    <rPh sb="23" eb="25">
      <t>カカク</t>
    </rPh>
    <rPh sb="25" eb="26">
      <t>ラン</t>
    </rPh>
    <rPh sb="27" eb="29">
      <t>ニュウリョク</t>
    </rPh>
    <phoneticPr fontId="3"/>
  </si>
  <si>
    <t>２　結果シートへの出力</t>
    <rPh sb="2" eb="4">
      <t>ケッカ</t>
    </rPh>
    <rPh sb="9" eb="11">
      <t>シュツリョク</t>
    </rPh>
    <phoneticPr fontId="3"/>
  </si>
  <si>
    <t>　　　　①このツールでは生産誘発に係る雇用者所得を用いた２次波及効果まで試算します。</t>
    <rPh sb="12" eb="14">
      <t>セイサン</t>
    </rPh>
    <rPh sb="14" eb="16">
      <t>ユウハツ</t>
    </rPh>
    <rPh sb="17" eb="18">
      <t>カカ</t>
    </rPh>
    <rPh sb="19" eb="22">
      <t>コヨウシャ</t>
    </rPh>
    <rPh sb="22" eb="24">
      <t>ショトク</t>
    </rPh>
    <rPh sb="25" eb="26">
      <t>モチ</t>
    </rPh>
    <rPh sb="29" eb="30">
      <t>ジ</t>
    </rPh>
    <rPh sb="30" eb="34">
      <t>ハキュウコウカ</t>
    </rPh>
    <rPh sb="36" eb="38">
      <t>シサン</t>
    </rPh>
    <phoneticPr fontId="3"/>
  </si>
  <si>
    <t>　　　　④２次波及の消費パターンは民間消費支出の割合としています。</t>
    <rPh sb="6" eb="7">
      <t>ジ</t>
    </rPh>
    <rPh sb="7" eb="9">
      <t>ハキュウ</t>
    </rPh>
    <rPh sb="10" eb="12">
      <t>ショウヒ</t>
    </rPh>
    <rPh sb="17" eb="19">
      <t>ミンカン</t>
    </rPh>
    <rPh sb="19" eb="21">
      <t>ショウヒ</t>
    </rPh>
    <rPh sb="21" eb="23">
      <t>シシュツ</t>
    </rPh>
    <rPh sb="24" eb="26">
      <t>ワリアイ</t>
    </rPh>
    <phoneticPr fontId="3"/>
  </si>
  <si>
    <t>３　シートの構成内容</t>
    <rPh sb="6" eb="8">
      <t>コウセイ</t>
    </rPh>
    <rPh sb="8" eb="10">
      <t>ナイヨウ</t>
    </rPh>
    <phoneticPr fontId="3"/>
  </si>
  <si>
    <t>　（１）「入力の手引き」…当ツールの簡単な説明を記載しています。</t>
    <rPh sb="5" eb="7">
      <t>ニュウリョク</t>
    </rPh>
    <rPh sb="8" eb="10">
      <t>テビ</t>
    </rPh>
    <rPh sb="13" eb="14">
      <t>トウ</t>
    </rPh>
    <rPh sb="18" eb="20">
      <t>カンタン</t>
    </rPh>
    <rPh sb="21" eb="23">
      <t>セツメイ</t>
    </rPh>
    <rPh sb="24" eb="26">
      <t>キサイ</t>
    </rPh>
    <phoneticPr fontId="3"/>
  </si>
  <si>
    <t>　（２）「計算手順」…「計算表」シートの計算手順を記載ています。</t>
    <rPh sb="5" eb="7">
      <t>ケイサン</t>
    </rPh>
    <rPh sb="7" eb="9">
      <t>テジュン</t>
    </rPh>
    <rPh sb="12" eb="14">
      <t>ケイサン</t>
    </rPh>
    <rPh sb="14" eb="15">
      <t>ヒョウ</t>
    </rPh>
    <rPh sb="20" eb="22">
      <t>ケイサン</t>
    </rPh>
    <rPh sb="22" eb="24">
      <t>テジュン</t>
    </rPh>
    <rPh sb="25" eb="27">
      <t>キサイ</t>
    </rPh>
    <phoneticPr fontId="3"/>
  </si>
  <si>
    <t>　（３）「入力」…需要増加額（分析対象額）を入力するシートです。</t>
    <rPh sb="5" eb="7">
      <t>ニュウリョク</t>
    </rPh>
    <rPh sb="9" eb="11">
      <t>ジュヨウ</t>
    </rPh>
    <rPh sb="11" eb="14">
      <t>ゾウカガク</t>
    </rPh>
    <rPh sb="15" eb="17">
      <t>ブンセキ</t>
    </rPh>
    <rPh sb="17" eb="20">
      <t>タイショウガク</t>
    </rPh>
    <rPh sb="22" eb="24">
      <t>ニュウリョク</t>
    </rPh>
    <phoneticPr fontId="3"/>
  </si>
  <si>
    <t>　（４）「結果」…入力値を元に上記モデルで計算した結果を出力するシートです。</t>
    <rPh sb="5" eb="7">
      <t>ケッカ</t>
    </rPh>
    <rPh sb="9" eb="12">
      <t>ニュウリョクチ</t>
    </rPh>
    <rPh sb="13" eb="14">
      <t>モト</t>
    </rPh>
    <rPh sb="15" eb="17">
      <t>ジョウキ</t>
    </rPh>
    <rPh sb="21" eb="23">
      <t>ケイサン</t>
    </rPh>
    <rPh sb="25" eb="27">
      <t>ケッカ</t>
    </rPh>
    <rPh sb="28" eb="30">
      <t>シュツリョク</t>
    </rPh>
    <phoneticPr fontId="3"/>
  </si>
  <si>
    <t>　（５）「フロー」…計算モデルのフロー図を記載しています。</t>
    <rPh sb="10" eb="12">
      <t>ケイサン</t>
    </rPh>
    <rPh sb="19" eb="20">
      <t>ズ</t>
    </rPh>
    <rPh sb="21" eb="23">
      <t>キサイ</t>
    </rPh>
    <phoneticPr fontId="3"/>
  </si>
  <si>
    <t>　（６）「計算表」…フローに沿っての計算式が設定されているシートです。</t>
    <rPh sb="5" eb="8">
      <t>ケイサンヒョウ</t>
    </rPh>
    <rPh sb="14" eb="15">
      <t>ソ</t>
    </rPh>
    <rPh sb="18" eb="20">
      <t>ケイサン</t>
    </rPh>
    <rPh sb="20" eb="21">
      <t>シキ</t>
    </rPh>
    <rPh sb="22" eb="24">
      <t>セッテイ</t>
    </rPh>
    <phoneticPr fontId="3"/>
  </si>
  <si>
    <t>　（７）「行列計算」…行列計算の計算式が設定されているシートです。</t>
    <rPh sb="5" eb="7">
      <t>ギョウレツ</t>
    </rPh>
    <rPh sb="7" eb="9">
      <t>ケイサン</t>
    </rPh>
    <rPh sb="11" eb="13">
      <t>ギョウレツ</t>
    </rPh>
    <rPh sb="13" eb="15">
      <t>ケイサン</t>
    </rPh>
    <rPh sb="16" eb="19">
      <t>ケイサンシキ</t>
    </rPh>
    <rPh sb="20" eb="22">
      <t>セッテイ</t>
    </rPh>
    <phoneticPr fontId="3"/>
  </si>
  <si>
    <t>　（８）「マージン計算」…購入者価格を生産者価格に変換する計算式が設定されているシートです。</t>
    <rPh sb="9" eb="11">
      <t>ケイサン</t>
    </rPh>
    <rPh sb="19" eb="22">
      <t>セイサンシャ</t>
    </rPh>
    <rPh sb="22" eb="24">
      <t>カカク</t>
    </rPh>
    <rPh sb="25" eb="27">
      <t>ヘンカン</t>
    </rPh>
    <rPh sb="29" eb="31">
      <t>ケイサン</t>
    </rPh>
    <rPh sb="31" eb="32">
      <t>シキ</t>
    </rPh>
    <rPh sb="33" eb="35">
      <t>セッテイ</t>
    </rPh>
    <phoneticPr fontId="3"/>
  </si>
  <si>
    <t>計算シート計算手順</t>
    <rPh sb="0" eb="2">
      <t>ケイサン</t>
    </rPh>
    <rPh sb="5" eb="7">
      <t>ケイサン</t>
    </rPh>
    <rPh sb="7" eb="9">
      <t>テジュン</t>
    </rPh>
    <phoneticPr fontId="3"/>
  </si>
  <si>
    <t>項　　　　　　　　　　目</t>
    <rPh sb="0" eb="1">
      <t>コウ</t>
    </rPh>
    <rPh sb="11" eb="12">
      <t>メ</t>
    </rPh>
    <phoneticPr fontId="3"/>
  </si>
  <si>
    <t>計算式等</t>
    <rPh sb="0" eb="3">
      <t>ケイサンシキ</t>
    </rPh>
    <rPh sb="3" eb="4">
      <t>トウ</t>
    </rPh>
    <phoneticPr fontId="3"/>
  </si>
  <si>
    <t>効果の段階</t>
    <rPh sb="0" eb="1">
      <t>コウ</t>
    </rPh>
    <rPh sb="1" eb="2">
      <t>ハタシ</t>
    </rPh>
    <rPh sb="3" eb="5">
      <t>ダンカイ</t>
    </rPh>
    <phoneticPr fontId="3"/>
  </si>
  <si>
    <t>①</t>
    <phoneticPr fontId="3"/>
  </si>
  <si>
    <t>　需要の増加する産業部門と需要増加額の設定</t>
    <rPh sb="1" eb="3">
      <t>ジュヨウゾウ</t>
    </rPh>
    <rPh sb="4" eb="6">
      <t>ゾウカ</t>
    </rPh>
    <rPh sb="8" eb="10">
      <t>サンギョウ</t>
    </rPh>
    <rPh sb="10" eb="12">
      <t>ブモン</t>
    </rPh>
    <rPh sb="13" eb="15">
      <t>ジュヨウ</t>
    </rPh>
    <rPh sb="15" eb="17">
      <t>ゾウカ</t>
    </rPh>
    <rPh sb="17" eb="18">
      <t>ガク</t>
    </rPh>
    <rPh sb="19" eb="21">
      <t>セッテイ</t>
    </rPh>
    <phoneticPr fontId="3"/>
  </si>
  <si>
    <t>需要増加額設定（生産者価格）
購入者価格の場合、商業・運輸マージン
を調整し生産者価格に転換</t>
    <rPh sb="0" eb="2">
      <t>ジュヨウ</t>
    </rPh>
    <rPh sb="2" eb="4">
      <t>ゾウカ</t>
    </rPh>
    <rPh sb="4" eb="5">
      <t>ガク</t>
    </rPh>
    <rPh sb="5" eb="7">
      <t>セッテイ</t>
    </rPh>
    <rPh sb="8" eb="11">
      <t>セイサンシャ</t>
    </rPh>
    <rPh sb="11" eb="13">
      <t>カカク</t>
    </rPh>
    <rPh sb="15" eb="18">
      <t>コウニュウシャ</t>
    </rPh>
    <rPh sb="18" eb="20">
      <t>カカク</t>
    </rPh>
    <rPh sb="21" eb="23">
      <t>バアイ</t>
    </rPh>
    <rPh sb="24" eb="26">
      <t>ショウギョウ</t>
    </rPh>
    <rPh sb="27" eb="29">
      <t>ウンユ</t>
    </rPh>
    <rPh sb="35" eb="37">
      <t>チョウセイ</t>
    </rPh>
    <rPh sb="38" eb="41">
      <t>セイサンシャ</t>
    </rPh>
    <rPh sb="41" eb="43">
      <t>カカク</t>
    </rPh>
    <rPh sb="44" eb="46">
      <t>テンカン</t>
    </rPh>
    <phoneticPr fontId="3"/>
  </si>
  <si>
    <t>②</t>
    <phoneticPr fontId="3"/>
  </si>
  <si>
    <t>需要の増加する産業部門</t>
    <phoneticPr fontId="3"/>
  </si>
  <si>
    <t>県内需要増加額</t>
    <rPh sb="0" eb="2">
      <t>ケンナイ</t>
    </rPh>
    <rPh sb="2" eb="4">
      <t>ジュヨウ</t>
    </rPh>
    <rPh sb="4" eb="7">
      <t>ゾウカガク</t>
    </rPh>
    <phoneticPr fontId="3"/>
  </si>
  <si>
    <t>①＊Ａ[県内自給率]</t>
    <rPh sb="4" eb="6">
      <t>ケンナイ</t>
    </rPh>
    <rPh sb="6" eb="9">
      <t>ジキュウリツ</t>
    </rPh>
    <phoneticPr fontId="3"/>
  </si>
  <si>
    <t>③</t>
    <phoneticPr fontId="3"/>
  </si>
  <si>
    <t>県内需要増加額のうち
粗付加価値増加額</t>
    <rPh sb="0" eb="2">
      <t>ケンナイ</t>
    </rPh>
    <rPh sb="11" eb="12">
      <t>ソ</t>
    </rPh>
    <rPh sb="16" eb="18">
      <t>ゾウカ</t>
    </rPh>
    <phoneticPr fontId="3"/>
  </si>
  <si>
    <t>②＊Ｂ[粗付加価値率]</t>
    <rPh sb="4" eb="9">
      <t>ソフカカチ</t>
    </rPh>
    <rPh sb="9" eb="10">
      <t>リツ</t>
    </rPh>
    <phoneticPr fontId="3"/>
  </si>
  <si>
    <t>④</t>
    <phoneticPr fontId="3"/>
  </si>
  <si>
    <t>県内需要増加額のうち
雇用者所得増加額</t>
    <rPh sb="0" eb="2">
      <t>ケンナイ</t>
    </rPh>
    <rPh sb="16" eb="18">
      <t>ゾウカ</t>
    </rPh>
    <phoneticPr fontId="3"/>
  </si>
  <si>
    <t>②＊Ｃ[雇用者所得率]</t>
    <rPh sb="4" eb="7">
      <t>コヨウシャ</t>
    </rPh>
    <rPh sb="7" eb="10">
      <t>ショトクリツ</t>
    </rPh>
    <phoneticPr fontId="3"/>
  </si>
  <si>
    <t>⑤</t>
    <phoneticPr fontId="3"/>
  </si>
  <si>
    <t>需要の増加した産業部門
↓
各産業部門に波及</t>
    <rPh sb="14" eb="15">
      <t>カク</t>
    </rPh>
    <rPh sb="15" eb="17">
      <t>サンギョウ</t>
    </rPh>
    <rPh sb="17" eb="19">
      <t>ブモン</t>
    </rPh>
    <rPh sb="20" eb="22">
      <t>ハキュウ</t>
    </rPh>
    <phoneticPr fontId="3"/>
  </si>
  <si>
    <t>需要増に伴う原材料増加額</t>
    <rPh sb="0" eb="2">
      <t>ジュヨウ</t>
    </rPh>
    <rPh sb="2" eb="3">
      <t>ゾウ</t>
    </rPh>
    <rPh sb="4" eb="5">
      <t>トモナ</t>
    </rPh>
    <rPh sb="6" eb="9">
      <t>ゲンザイリョウ</t>
    </rPh>
    <rPh sb="9" eb="11">
      <t>ゾウカ</t>
    </rPh>
    <rPh sb="11" eb="12">
      <t>ガク</t>
    </rPh>
    <phoneticPr fontId="3"/>
  </si>
  <si>
    <t>②＊Ｄ[投入係数]</t>
    <rPh sb="4" eb="6">
      <t>トウニュウ</t>
    </rPh>
    <rPh sb="6" eb="8">
      <t>ケイスウ</t>
    </rPh>
    <phoneticPr fontId="3"/>
  </si>
  <si>
    <t>第１次間接
波及効果</t>
    <rPh sb="0" eb="1">
      <t>ダイ</t>
    </rPh>
    <rPh sb="2" eb="3">
      <t>ジ</t>
    </rPh>
    <rPh sb="3" eb="5">
      <t>カンセツ</t>
    </rPh>
    <rPh sb="6" eb="8">
      <t>ハキュウ</t>
    </rPh>
    <rPh sb="8" eb="10">
      <t>コウカ</t>
    </rPh>
    <phoneticPr fontId="3"/>
  </si>
  <si>
    <t>⑥</t>
  </si>
  <si>
    <t>〃（県内分）</t>
    <rPh sb="2" eb="3">
      <t>ケン</t>
    </rPh>
    <rPh sb="3" eb="5">
      <t>ナイブン</t>
    </rPh>
    <phoneticPr fontId="3"/>
  </si>
  <si>
    <t>⑤＊Ａ[県内自給率]</t>
    <rPh sb="4" eb="6">
      <t>ケンナイ</t>
    </rPh>
    <rPh sb="6" eb="9">
      <t>ジキュウリツ</t>
    </rPh>
    <phoneticPr fontId="3"/>
  </si>
  <si>
    <t>⑦</t>
  </si>
  <si>
    <t>　第１次生産誘発額</t>
    <rPh sb="1" eb="2">
      <t>ダイ</t>
    </rPh>
    <rPh sb="3" eb="4">
      <t>ジ</t>
    </rPh>
    <rPh sb="4" eb="6">
      <t>セイサン</t>
    </rPh>
    <rPh sb="6" eb="8">
      <t>ユウハツ</t>
    </rPh>
    <rPh sb="8" eb="9">
      <t>ガク</t>
    </rPh>
    <phoneticPr fontId="3"/>
  </si>
  <si>
    <t>⑥＊Ｅ[逆行列係数（開放経済型）]</t>
    <phoneticPr fontId="3"/>
  </si>
  <si>
    <t>⑧</t>
  </si>
  <si>
    <t>生産誘発額のうち
粗付加価値誘発額</t>
    <rPh sb="9" eb="10">
      <t>ソ</t>
    </rPh>
    <phoneticPr fontId="3"/>
  </si>
  <si>
    <t>⑦＊Ｂ[粗付加価値率]</t>
    <rPh sb="4" eb="9">
      <t>ソフカカチ</t>
    </rPh>
    <rPh sb="9" eb="10">
      <t>リツ</t>
    </rPh>
    <phoneticPr fontId="3"/>
  </si>
  <si>
    <t>⑨</t>
  </si>
  <si>
    <t>生産誘発額のうち
雇用者所得誘発額</t>
    <phoneticPr fontId="3"/>
  </si>
  <si>
    <t>⑦＊Ｃ[雇用者所得率]</t>
    <rPh sb="4" eb="7">
      <t>コヨウシャ</t>
    </rPh>
    <rPh sb="7" eb="10">
      <t>ショトクリツ</t>
    </rPh>
    <phoneticPr fontId="3"/>
  </si>
  <si>
    <t>⑩</t>
  </si>
  <si>
    <t>　雇用者所得誘発額計(直接＋第１次)</t>
    <rPh sb="1" eb="4">
      <t>コヨウシャ</t>
    </rPh>
    <rPh sb="4" eb="6">
      <t>ショトク</t>
    </rPh>
    <rPh sb="6" eb="9">
      <t>ユウハツガク</t>
    </rPh>
    <rPh sb="9" eb="10">
      <t>ケイ</t>
    </rPh>
    <rPh sb="11" eb="13">
      <t>チョクセツ</t>
    </rPh>
    <rPh sb="14" eb="15">
      <t>ダイ</t>
    </rPh>
    <rPh sb="16" eb="17">
      <t>ジ</t>
    </rPh>
    <phoneticPr fontId="3"/>
  </si>
  <si>
    <t>④＋⑨</t>
    <phoneticPr fontId="3"/>
  </si>
  <si>
    <t>⑪</t>
  </si>
  <si>
    <t>消費増加の新たな需要
↓
各産業部門に波及</t>
    <rPh sb="0" eb="2">
      <t>ショウヒ</t>
    </rPh>
    <rPh sb="2" eb="4">
      <t>ゾウカ</t>
    </rPh>
    <rPh sb="5" eb="6">
      <t>アラ</t>
    </rPh>
    <rPh sb="8" eb="10">
      <t>ジュヨウ</t>
    </rPh>
    <rPh sb="13" eb="14">
      <t>カク</t>
    </rPh>
    <rPh sb="14" eb="16">
      <t>サンギョウ</t>
    </rPh>
    <rPh sb="16" eb="18">
      <t>ブモン</t>
    </rPh>
    <rPh sb="19" eb="21">
      <t>ハキュウ</t>
    </rPh>
    <phoneticPr fontId="3"/>
  </si>
  <si>
    <t>雇用者所得の増に係る
部門別消費増加額</t>
    <rPh sb="6" eb="7">
      <t>ゾウ</t>
    </rPh>
    <rPh sb="8" eb="9">
      <t>カカ</t>
    </rPh>
    <rPh sb="11" eb="14">
      <t>ブモンベツ</t>
    </rPh>
    <rPh sb="16" eb="18">
      <t>ゾウカ</t>
    </rPh>
    <phoneticPr fontId="3"/>
  </si>
  <si>
    <t>⑩＊Ｆ[消費転換率]＊Ｇ[消費パターン]</t>
    <rPh sb="4" eb="6">
      <t>ショウヒ</t>
    </rPh>
    <rPh sb="6" eb="8">
      <t>テンカン</t>
    </rPh>
    <rPh sb="8" eb="9">
      <t>リツ</t>
    </rPh>
    <phoneticPr fontId="3"/>
  </si>
  <si>
    <t>第２次間接
波及効果</t>
    <rPh sb="0" eb="1">
      <t>ダイ</t>
    </rPh>
    <rPh sb="2" eb="3">
      <t>ジ</t>
    </rPh>
    <rPh sb="3" eb="5">
      <t>カンセツ</t>
    </rPh>
    <rPh sb="6" eb="8">
      <t>ハキュウ</t>
    </rPh>
    <rPh sb="8" eb="10">
      <t>コウカ</t>
    </rPh>
    <phoneticPr fontId="3"/>
  </si>
  <si>
    <t>⑫</t>
  </si>
  <si>
    <t>⑪＊Ａ[県内自給率]</t>
    <rPh sb="4" eb="6">
      <t>ケンナイ</t>
    </rPh>
    <rPh sb="6" eb="9">
      <t>ジキュウリツ</t>
    </rPh>
    <phoneticPr fontId="3"/>
  </si>
  <si>
    <t>⑬</t>
  </si>
  <si>
    <t>　第２次生産誘発額</t>
    <rPh sb="1" eb="2">
      <t>ダイ</t>
    </rPh>
    <rPh sb="3" eb="4">
      <t>ジ</t>
    </rPh>
    <rPh sb="4" eb="6">
      <t>セイサン</t>
    </rPh>
    <rPh sb="6" eb="8">
      <t>ユウハツ</t>
    </rPh>
    <rPh sb="8" eb="9">
      <t>ガク</t>
    </rPh>
    <phoneticPr fontId="3"/>
  </si>
  <si>
    <t>⑫＊Ｅ[逆行列係数（開放経済型）]</t>
    <phoneticPr fontId="3"/>
  </si>
  <si>
    <t>⑭</t>
  </si>
  <si>
    <t>⑬＊Ｂ[粗付加価値率]</t>
    <rPh sb="4" eb="9">
      <t>ソフカカチ</t>
    </rPh>
    <rPh sb="9" eb="10">
      <t>リツ</t>
    </rPh>
    <phoneticPr fontId="3"/>
  </si>
  <si>
    <t>⑮</t>
    <phoneticPr fontId="3"/>
  </si>
  <si>
    <t>⑬＊Ｃ[雇用者所得率]</t>
    <rPh sb="4" eb="7">
      <t>コヨウシャ</t>
    </rPh>
    <rPh sb="7" eb="10">
      <t>ショトクリツ</t>
    </rPh>
    <phoneticPr fontId="3"/>
  </si>
  <si>
    <t>⑯</t>
    <phoneticPr fontId="3"/>
  </si>
  <si>
    <t>　生産誘発額を合計(直接＋第１次＋第２次)</t>
    <rPh sb="1" eb="3">
      <t>セイサン</t>
    </rPh>
    <rPh sb="3" eb="6">
      <t>ユウハツガク</t>
    </rPh>
    <rPh sb="7" eb="9">
      <t>ゴウケイ</t>
    </rPh>
    <rPh sb="10" eb="12">
      <t>チョクセツ</t>
    </rPh>
    <rPh sb="13" eb="14">
      <t>ダイ</t>
    </rPh>
    <rPh sb="15" eb="16">
      <t>ジ</t>
    </rPh>
    <rPh sb="17" eb="18">
      <t>ダイ</t>
    </rPh>
    <rPh sb="19" eb="20">
      <t>ジ</t>
    </rPh>
    <phoneticPr fontId="3"/>
  </si>
  <si>
    <t>②＋⑦＋⑬</t>
    <phoneticPr fontId="3"/>
  </si>
  <si>
    <t>⑰</t>
    <phoneticPr fontId="3"/>
  </si>
  <si>
    <t>　粗付加価値誘発額を合計(直接＋第１次＋第２次)</t>
    <rPh sb="1" eb="6">
      <t>ソフカカチ</t>
    </rPh>
    <rPh sb="6" eb="9">
      <t>ユウハツガク</t>
    </rPh>
    <rPh sb="10" eb="12">
      <t>ゴウケイ</t>
    </rPh>
    <phoneticPr fontId="3"/>
  </si>
  <si>
    <t>③＋⑧＋⑭</t>
    <phoneticPr fontId="3"/>
  </si>
  <si>
    <t>⑱</t>
    <phoneticPr fontId="3"/>
  </si>
  <si>
    <t>　雇用者所得誘発額を合計(直接＋第１次＋第２次)</t>
    <rPh sb="1" eb="4">
      <t>コヨウシャ</t>
    </rPh>
    <rPh sb="4" eb="6">
      <t>ショトク</t>
    </rPh>
    <rPh sb="6" eb="9">
      <t>ユウハツガク</t>
    </rPh>
    <rPh sb="10" eb="12">
      <t>ゴウケイ</t>
    </rPh>
    <rPh sb="13" eb="15">
      <t>チョクセツ</t>
    </rPh>
    <rPh sb="16" eb="17">
      <t>ダイ</t>
    </rPh>
    <rPh sb="18" eb="19">
      <t>ジ</t>
    </rPh>
    <rPh sb="20" eb="21">
      <t>ダイ</t>
    </rPh>
    <rPh sb="22" eb="23">
      <t>ジ</t>
    </rPh>
    <phoneticPr fontId="3"/>
  </si>
  <si>
    <t>④＋⑨＋⑮</t>
    <phoneticPr fontId="3"/>
  </si>
  <si>
    <t>　各係数の算出方法</t>
    <rPh sb="1" eb="2">
      <t>カク</t>
    </rPh>
    <rPh sb="2" eb="4">
      <t>ケイスウ</t>
    </rPh>
    <rPh sb="5" eb="7">
      <t>サンシュツ</t>
    </rPh>
    <rPh sb="7" eb="9">
      <t>ホウホウ</t>
    </rPh>
    <phoneticPr fontId="3"/>
  </si>
  <si>
    <t>係　　数　　名</t>
    <rPh sb="0" eb="1">
      <t>カカリ</t>
    </rPh>
    <rPh sb="3" eb="4">
      <t>カズ</t>
    </rPh>
    <rPh sb="6" eb="7">
      <t>メイ</t>
    </rPh>
    <phoneticPr fontId="3"/>
  </si>
  <si>
    <t>算　出　方　法　等</t>
    <rPh sb="0" eb="1">
      <t>ザン</t>
    </rPh>
    <rPh sb="2" eb="3">
      <t>デ</t>
    </rPh>
    <rPh sb="4" eb="5">
      <t>カタ</t>
    </rPh>
    <rPh sb="6" eb="7">
      <t>ホウ</t>
    </rPh>
    <rPh sb="8" eb="9">
      <t>トウ</t>
    </rPh>
    <phoneticPr fontId="3"/>
  </si>
  <si>
    <t>Ａ</t>
    <phoneticPr fontId="3"/>
  </si>
  <si>
    <t>県内自給率</t>
    <rPh sb="0" eb="2">
      <t>ケンナイ</t>
    </rPh>
    <rPh sb="2" eb="5">
      <t>ジキュウリツ</t>
    </rPh>
    <phoneticPr fontId="3"/>
  </si>
  <si>
    <t>Ｂ</t>
    <phoneticPr fontId="3"/>
  </si>
  <si>
    <t>粗付加価値率</t>
    <rPh sb="0" eb="1">
      <t>ホボ</t>
    </rPh>
    <rPh sb="1" eb="3">
      <t>フカ</t>
    </rPh>
    <rPh sb="3" eb="5">
      <t>カチ</t>
    </rPh>
    <rPh sb="5" eb="6">
      <t>リツ</t>
    </rPh>
    <phoneticPr fontId="3"/>
  </si>
  <si>
    <t>　粗付加価値部門計／県内生産額</t>
    <rPh sb="1" eb="6">
      <t>ソフカカチ</t>
    </rPh>
    <rPh sb="6" eb="8">
      <t>ブモン</t>
    </rPh>
    <rPh sb="8" eb="9">
      <t>ケイ</t>
    </rPh>
    <rPh sb="10" eb="12">
      <t>ケンナイ</t>
    </rPh>
    <rPh sb="12" eb="15">
      <t>セイサンガク</t>
    </rPh>
    <phoneticPr fontId="3"/>
  </si>
  <si>
    <t>Ｃ</t>
    <phoneticPr fontId="3"/>
  </si>
  <si>
    <t>雇用者所得率</t>
    <rPh sb="0" eb="3">
      <t>コヨウシャ</t>
    </rPh>
    <rPh sb="3" eb="6">
      <t>ショトクリツ</t>
    </rPh>
    <phoneticPr fontId="3"/>
  </si>
  <si>
    <t>　雇用者所得／県内生産額</t>
    <rPh sb="1" eb="4">
      <t>コヨウシャ</t>
    </rPh>
    <rPh sb="4" eb="6">
      <t>ショトク</t>
    </rPh>
    <rPh sb="7" eb="9">
      <t>ケンナイ</t>
    </rPh>
    <rPh sb="9" eb="12">
      <t>セイサンガク</t>
    </rPh>
    <phoneticPr fontId="3"/>
  </si>
  <si>
    <t>Ｄ</t>
    <phoneticPr fontId="3"/>
  </si>
  <si>
    <t>　各部門投入額／県内生産額</t>
    <rPh sb="1" eb="2">
      <t>カク</t>
    </rPh>
    <rPh sb="2" eb="4">
      <t>ブモン</t>
    </rPh>
    <rPh sb="4" eb="6">
      <t>トウニュウ</t>
    </rPh>
    <rPh sb="6" eb="7">
      <t>ガク</t>
    </rPh>
    <rPh sb="8" eb="10">
      <t>ケンナイ</t>
    </rPh>
    <rPh sb="10" eb="13">
      <t>セイサンガク</t>
    </rPh>
    <phoneticPr fontId="3"/>
  </si>
  <si>
    <t>Ｅ</t>
    <phoneticPr fontId="3"/>
  </si>
  <si>
    <t>逆行列係数(開放経済型)</t>
    <rPh sb="0" eb="3">
      <t>ギャクギョウレツ</t>
    </rPh>
    <rPh sb="3" eb="5">
      <t>ケイスウ</t>
    </rPh>
    <phoneticPr fontId="3"/>
  </si>
  <si>
    <r>
      <t>　[I-(I-M)A]</t>
    </r>
    <r>
      <rPr>
        <vertAlign val="superscript"/>
        <sz val="9"/>
        <rFont val="ＭＳ ゴシック"/>
        <family val="3"/>
        <charset val="128"/>
      </rPr>
      <t>-1</t>
    </r>
    <phoneticPr fontId="3"/>
  </si>
  <si>
    <t>Ｆ</t>
    <phoneticPr fontId="3"/>
  </si>
  <si>
    <t>Ｇ</t>
  </si>
  <si>
    <t>　各部門民間消費支出／民間消費支出合計</t>
    <rPh sb="1" eb="4">
      <t>カクブモン</t>
    </rPh>
    <rPh sb="4" eb="6">
      <t>ミンカン</t>
    </rPh>
    <rPh sb="6" eb="8">
      <t>ショウヒ</t>
    </rPh>
    <rPh sb="8" eb="10">
      <t>シシュツ</t>
    </rPh>
    <rPh sb="11" eb="13">
      <t>ミンカン</t>
    </rPh>
    <rPh sb="13" eb="15">
      <t>ショウヒ</t>
    </rPh>
    <rPh sb="15" eb="17">
      <t>シシュツ</t>
    </rPh>
    <rPh sb="17" eb="19">
      <t>ゴウケイ</t>
    </rPh>
    <phoneticPr fontId="3"/>
  </si>
  <si>
    <t>Ｈ</t>
    <phoneticPr fontId="3"/>
  </si>
  <si>
    <t>　雇用者数／県内生産額　</t>
    <rPh sb="1" eb="4">
      <t>コヨウシャ</t>
    </rPh>
    <rPh sb="4" eb="5">
      <t>スウ</t>
    </rPh>
    <phoneticPr fontId="3"/>
  </si>
  <si>
    <t>　　次の設定に沿って計算された分析結果が表示されます。</t>
    <rPh sb="2" eb="3">
      <t>ツギ</t>
    </rPh>
    <rPh sb="4" eb="6">
      <t>セッテイ</t>
    </rPh>
    <rPh sb="7" eb="8">
      <t>ソ</t>
    </rPh>
    <rPh sb="10" eb="12">
      <t>ケイサン</t>
    </rPh>
    <rPh sb="15" eb="17">
      <t>ブンセキ</t>
    </rPh>
    <rPh sb="17" eb="19">
      <t>ケッカ</t>
    </rPh>
    <rPh sb="20" eb="22">
      <t>ヒョウジ</t>
    </rPh>
    <phoneticPr fontId="3"/>
  </si>
  <si>
    <t>　　設定条件等</t>
    <rPh sb="2" eb="4">
      <t>セッテイ</t>
    </rPh>
    <rPh sb="4" eb="6">
      <t>ジョウケン</t>
    </rPh>
    <rPh sb="6" eb="7">
      <t>トウ</t>
    </rPh>
    <phoneticPr fontId="3"/>
  </si>
  <si>
    <t>　　　　③雇用者所得の消費転換率は、山口市の家計調査結果から設定しています。</t>
    <rPh sb="5" eb="8">
      <t>コヨウシャ</t>
    </rPh>
    <rPh sb="8" eb="10">
      <t>ショトク</t>
    </rPh>
    <rPh sb="11" eb="13">
      <t>ショウヒ</t>
    </rPh>
    <rPh sb="13" eb="15">
      <t>テンカン</t>
    </rPh>
    <rPh sb="15" eb="16">
      <t>リツ</t>
    </rPh>
    <rPh sb="18" eb="21">
      <t>ヤマグチシ</t>
    </rPh>
    <rPh sb="22" eb="24">
      <t>カケイ</t>
    </rPh>
    <rPh sb="24" eb="26">
      <t>チョウサ</t>
    </rPh>
    <rPh sb="26" eb="28">
      <t>ケッカ</t>
    </rPh>
    <rPh sb="30" eb="32">
      <t>セッテイ</t>
    </rPh>
    <phoneticPr fontId="3"/>
  </si>
  <si>
    <t>　　　　　なお、この消費転換率は任意ですので、セルの値を変えることで変更できます。</t>
    <rPh sb="10" eb="12">
      <t>ショウヒ</t>
    </rPh>
    <rPh sb="12" eb="14">
      <t>テンカン</t>
    </rPh>
    <rPh sb="14" eb="15">
      <t>リツ</t>
    </rPh>
    <rPh sb="16" eb="18">
      <t>ニンイ</t>
    </rPh>
    <rPh sb="26" eb="27">
      <t>アタイ</t>
    </rPh>
    <rPh sb="28" eb="29">
      <t>カ</t>
    </rPh>
    <rPh sb="34" eb="36">
      <t>ヘンコウ</t>
    </rPh>
    <phoneticPr fontId="3"/>
  </si>
  <si>
    <t>↓</t>
    <phoneticPr fontId="3"/>
  </si>
  <si>
    <t>5年平均</t>
    <rPh sb="1" eb="2">
      <t>ネン</t>
    </rPh>
    <rPh sb="2" eb="4">
      <t>ヘイキン</t>
    </rPh>
    <phoneticPr fontId="3"/>
  </si>
  <si>
    <t>（家計調査　山口市）</t>
    <rPh sb="1" eb="5">
      <t>カケイチョウサ</t>
    </rPh>
    <rPh sb="6" eb="9">
      <t>ヤマグチシ</t>
    </rPh>
    <phoneticPr fontId="3"/>
  </si>
  <si>
    <t>繊維製品</t>
  </si>
  <si>
    <t>パルプ・紙・木製品</t>
  </si>
  <si>
    <t>化学製品</t>
  </si>
  <si>
    <t>石油・石炭製品</t>
  </si>
  <si>
    <t>鉄鋼</t>
  </si>
  <si>
    <t>非鉄金属</t>
  </si>
  <si>
    <t>金属製品</t>
  </si>
  <si>
    <t>電気機械</t>
  </si>
  <si>
    <t>輸送機械</t>
  </si>
  <si>
    <t>建設</t>
  </si>
  <si>
    <t>46</t>
  </si>
  <si>
    <t>電力・ガス・熱供給</t>
  </si>
  <si>
    <t>47</t>
  </si>
  <si>
    <t>水道</t>
  </si>
  <si>
    <t>廃棄物処理</t>
  </si>
  <si>
    <t>51</t>
  </si>
  <si>
    <t>商業</t>
  </si>
  <si>
    <t>53</t>
  </si>
  <si>
    <t>金融・保険</t>
  </si>
  <si>
    <t>55</t>
  </si>
  <si>
    <t>59</t>
  </si>
  <si>
    <t>61</t>
  </si>
  <si>
    <t>公務</t>
  </si>
  <si>
    <t>63</t>
  </si>
  <si>
    <t>教育・研究</t>
  </si>
  <si>
    <t>64</t>
  </si>
  <si>
    <t>65</t>
  </si>
  <si>
    <t>66</t>
  </si>
  <si>
    <t>対事業所サービス</t>
  </si>
  <si>
    <t>67</t>
  </si>
  <si>
    <t>68</t>
  </si>
  <si>
    <t>69</t>
  </si>
  <si>
    <t>合計</t>
    <rPh sb="0" eb="2">
      <t>ゴウケイ</t>
    </rPh>
    <phoneticPr fontId="11"/>
  </si>
  <si>
    <t>70</t>
  </si>
  <si>
    <t>71</t>
  </si>
  <si>
    <t>72</t>
  </si>
  <si>
    <t>73</t>
  </si>
  <si>
    <t>74</t>
  </si>
  <si>
    <t>76</t>
  </si>
  <si>
    <t>78</t>
  </si>
  <si>
    <t>79</t>
  </si>
  <si>
    <t>82</t>
  </si>
  <si>
    <t>83</t>
  </si>
  <si>
    <t>88</t>
  </si>
  <si>
    <t>97</t>
  </si>
  <si>
    <t>民間消費支出</t>
  </si>
  <si>
    <t>一般政府消費支出</t>
  </si>
  <si>
    <t>県内総固定資本形成</t>
  </si>
  <si>
    <t>需要合計</t>
  </si>
  <si>
    <t>家計外消費支出（行）</t>
  </si>
  <si>
    <t>91</t>
  </si>
  <si>
    <t>雇用者所得</t>
  </si>
  <si>
    <t>92</t>
  </si>
  <si>
    <t>営業余剰</t>
  </si>
  <si>
    <t>93</t>
  </si>
  <si>
    <t>資本減耗引当</t>
  </si>
  <si>
    <t>94</t>
  </si>
  <si>
    <t>95</t>
  </si>
  <si>
    <t>（控除）経常補助金</t>
  </si>
  <si>
    <t>96</t>
  </si>
  <si>
    <t>粗付加価値部門計</t>
  </si>
  <si>
    <t>70</t>
    <phoneticPr fontId="3"/>
  </si>
  <si>
    <t>取引基本表</t>
    <rPh sb="0" eb="2">
      <t>トリヒキ</t>
    </rPh>
    <rPh sb="2" eb="4">
      <t>キホン</t>
    </rPh>
    <rPh sb="4" eb="5">
      <t>ヒョウ</t>
    </rPh>
    <phoneticPr fontId="3"/>
  </si>
  <si>
    <t>逆行列</t>
    <rPh sb="0" eb="3">
      <t>ギャクギョウレツ</t>
    </rPh>
    <phoneticPr fontId="3"/>
  </si>
  <si>
    <t>雇用者数</t>
    <rPh sb="0" eb="3">
      <t>コヨウシャ</t>
    </rPh>
    <rPh sb="3" eb="4">
      <t>スウ</t>
    </rPh>
    <phoneticPr fontId="3"/>
  </si>
  <si>
    <t>端数処理あり</t>
    <rPh sb="0" eb="4">
      <t>ハスウショリ</t>
    </rPh>
    <phoneticPr fontId="3"/>
  </si>
  <si>
    <t>統計名：</t>
  </si>
  <si>
    <t>家計調査 家計収支編 二人以上の世帯</t>
  </si>
  <si>
    <t>表番号：</t>
  </si>
  <si>
    <t>表題：</t>
  </si>
  <si>
    <t>[用途分類] 用途分類（総数）</t>
  </si>
  <si>
    <t>実施年月：</t>
  </si>
  <si>
    <t>-</t>
  </si>
  <si>
    <t>市区町村時点（年月日）：</t>
  </si>
  <si>
    <t>2015年</t>
  </si>
  <si>
    <t>勤め先収入【円】</t>
  </si>
  <si>
    <t>***</t>
  </si>
  <si>
    <t>調査又は集計していないもの</t>
  </si>
  <si>
    <t>消費支出【円】</t>
  </si>
  <si>
    <t>該当数字がないもの</t>
  </si>
  <si>
    <t>X</t>
  </si>
  <si>
    <t>数値が秘匿されているもの</t>
  </si>
  <si>
    <t>/地域区分</t>
  </si>
  <si>
    <t>全国</t>
  </si>
  <si>
    <t>35203 山口市</t>
  </si>
  <si>
    <t>世帯区分（年次－二人以上の世帯） コード</t>
  </si>
  <si>
    <t>世帯区分（年次－二人以上の世帯）</t>
  </si>
  <si>
    <t>表章項目 コード</t>
  </si>
  <si>
    <t>表章項目</t>
  </si>
  <si>
    <t>時間軸（年次） コード</t>
  </si>
  <si>
    <t>時間軸（年次）</t>
  </si>
  <si>
    <t>/用途分類</t>
  </si>
  <si>
    <t>受取【円】</t>
  </si>
  <si>
    <t>実収入【円】</t>
  </si>
  <si>
    <t>経常収入【円】</t>
  </si>
  <si>
    <t>支払【円】</t>
  </si>
  <si>
    <t>実支出【円】</t>
  </si>
  <si>
    <t>可処分所得【円】</t>
  </si>
  <si>
    <t>平均消費性向【％】</t>
  </si>
  <si>
    <t>二人以上の世帯のうち勤労者世帯（2000年～）</t>
  </si>
  <si>
    <t>金額</t>
  </si>
  <si>
    <t>1985年</t>
  </si>
  <si>
    <t>1986年</t>
  </si>
  <si>
    <t>1987年</t>
  </si>
  <si>
    <t>1988年</t>
  </si>
  <si>
    <t>1989年</t>
  </si>
  <si>
    <t>1990年</t>
  </si>
  <si>
    <t>1991年</t>
  </si>
  <si>
    <t>1992年</t>
  </si>
  <si>
    <t>1993年</t>
  </si>
  <si>
    <t>1994年</t>
  </si>
  <si>
    <t>1995年</t>
  </si>
  <si>
    <t>1996年</t>
  </si>
  <si>
    <t>1997年</t>
  </si>
  <si>
    <t>1998年</t>
  </si>
  <si>
    <t>1999年</t>
  </si>
  <si>
    <t>2000年</t>
  </si>
  <si>
    <t>2001年</t>
  </si>
  <si>
    <t>2002年</t>
  </si>
  <si>
    <t>2003年</t>
  </si>
  <si>
    <t>2004年</t>
  </si>
  <si>
    <t>2005年</t>
  </si>
  <si>
    <t>2006年</t>
  </si>
  <si>
    <t>2007年</t>
  </si>
  <si>
    <t>2008年</t>
  </si>
  <si>
    <t>2009年</t>
  </si>
  <si>
    <t>2010年</t>
  </si>
  <si>
    <t>2011年</t>
  </si>
  <si>
    <t>2012年</t>
  </si>
  <si>
    <t>2013年</t>
  </si>
  <si>
    <t>2014年</t>
  </si>
  <si>
    <t>2016年</t>
  </si>
  <si>
    <t>2017年</t>
  </si>
  <si>
    <t>2018年</t>
  </si>
  <si>
    <t>2019年</t>
  </si>
  <si>
    <t>2020年</t>
  </si>
  <si>
    <t>農林漁業</t>
  </si>
  <si>
    <t>鉱業</t>
  </si>
  <si>
    <t>飲食料品</t>
  </si>
  <si>
    <t>プラスチック・ゴム製品</t>
  </si>
  <si>
    <t>はん用機械</t>
  </si>
  <si>
    <t>生産用機械</t>
  </si>
  <si>
    <t>業務用機械</t>
  </si>
  <si>
    <t>電子部品</t>
  </si>
  <si>
    <t>情報通信機器</t>
  </si>
  <si>
    <t>運輸・郵便</t>
  </si>
  <si>
    <t>情報通信</t>
  </si>
  <si>
    <t>医療・福祉</t>
  </si>
  <si>
    <t>他に分類されない会員制団体</t>
  </si>
  <si>
    <t>対個人サービス</t>
  </si>
  <si>
    <t>事務用品</t>
  </si>
  <si>
    <t>分類不明</t>
  </si>
  <si>
    <t>内生部門計　　</t>
  </si>
  <si>
    <t>間接税（関税・輸入品商品税を除く。）</t>
  </si>
  <si>
    <t>81</t>
  </si>
  <si>
    <t>87</t>
  </si>
  <si>
    <t>県内最終需要計</t>
  </si>
  <si>
    <t>県内需要合計</t>
  </si>
  <si>
    <t>移輸出計</t>
  </si>
  <si>
    <r>
      <t>逆行列係数表[I-(I-M)A]</t>
    </r>
    <r>
      <rPr>
        <vertAlign val="superscript"/>
        <sz val="10"/>
        <rFont val="ＭＳ Ｐゴシック"/>
        <family val="3"/>
        <charset val="128"/>
      </rPr>
      <t>-1</t>
    </r>
    <rPh sb="0" eb="3">
      <t>ギャクギョウレツ</t>
    </rPh>
    <rPh sb="3" eb="6">
      <t>ケイスウヒョウ</t>
    </rPh>
    <phoneticPr fontId="3"/>
  </si>
  <si>
    <t>勤め先収入【円】</t>
    <phoneticPr fontId="3"/>
  </si>
  <si>
    <t>　消費支出／勤め先収入（家計調査 家計収支編 二人以上の世帯）</t>
    <phoneticPr fontId="3"/>
  </si>
  <si>
    <t>消費転換率（５年分）</t>
    <rPh sb="0" eb="2">
      <t>ショウヒ</t>
    </rPh>
    <rPh sb="2" eb="4">
      <t>テンカン</t>
    </rPh>
    <rPh sb="4" eb="5">
      <t>リツ</t>
    </rPh>
    <rPh sb="7" eb="8">
      <t>ネン</t>
    </rPh>
    <rPh sb="8" eb="9">
      <t>ブン</t>
    </rPh>
    <phoneticPr fontId="3"/>
  </si>
  <si>
    <t>←シート「消費転換率」にリンク</t>
    <rPh sb="5" eb="7">
      <t>ショウヒ</t>
    </rPh>
    <rPh sb="7" eb="9">
      <t>テンカン</t>
    </rPh>
    <rPh sb="9" eb="10">
      <t>リツ</t>
    </rPh>
    <phoneticPr fontId="3"/>
  </si>
  <si>
    <t>消費転換率をプルダウン選択</t>
    <rPh sb="0" eb="4">
      <t>ショウヒテンカン</t>
    </rPh>
    <rPh sb="4" eb="5">
      <t>リツ</t>
    </rPh>
    <rPh sb="11" eb="13">
      <t>センタク</t>
    </rPh>
    <phoneticPr fontId="3"/>
  </si>
  <si>
    <t>消費転換率</t>
    <rPh sb="0" eb="5">
      <t>ショウヒテンカンリツ</t>
    </rPh>
    <phoneticPr fontId="3"/>
  </si>
  <si>
    <t>採用消費転換率</t>
    <rPh sb="0" eb="2">
      <t>サイヨウ</t>
    </rPh>
    <rPh sb="2" eb="7">
      <t>ショウヒテンカンリツ</t>
    </rPh>
    <phoneticPr fontId="3"/>
  </si>
  <si>
    <t>消費転換率</t>
    <rPh sb="0" eb="4">
      <t>ショウヒテンカン</t>
    </rPh>
    <rPh sb="4" eb="5">
      <t>リツ</t>
    </rPh>
    <phoneticPr fontId="26"/>
  </si>
  <si>
    <t>　（１０）「消費転換率」…家計調査を基に消費転換率が計算されているシートです。</t>
    <rPh sb="6" eb="11">
      <t>ショウヒテンカンリツ</t>
    </rPh>
    <rPh sb="13" eb="17">
      <t>カケイチョウサ</t>
    </rPh>
    <rPh sb="18" eb="19">
      <t>モト</t>
    </rPh>
    <rPh sb="20" eb="25">
      <t>ショウヒテンカンリツ</t>
    </rPh>
    <rPh sb="26" eb="28">
      <t>ケイサン</t>
    </rPh>
    <phoneticPr fontId="3"/>
  </si>
  <si>
    <t>　１－輸移入額／県内需要合計</t>
    <rPh sb="3" eb="6">
      <t>ユイニュウ</t>
    </rPh>
    <rPh sb="6" eb="7">
      <t>ガク</t>
    </rPh>
    <rPh sb="8" eb="10">
      <t>ケンナイ</t>
    </rPh>
    <rPh sb="10" eb="12">
      <t>ジュヨウ</t>
    </rPh>
    <rPh sb="12" eb="14">
      <t>ゴウケイ</t>
    </rPh>
    <phoneticPr fontId="3"/>
  </si>
  <si>
    <t>平均消費性向</t>
    <phoneticPr fontId="3"/>
  </si>
  <si>
    <t>分析者入力</t>
    <rPh sb="0" eb="3">
      <t>ブンセキシャ</t>
    </rPh>
    <rPh sb="3" eb="5">
      <t>ニュウリョク</t>
    </rPh>
    <phoneticPr fontId="3"/>
  </si>
  <si>
    <t>平均消費性向（５年分）</t>
    <rPh sb="0" eb="2">
      <t>ヘイキン</t>
    </rPh>
    <rPh sb="2" eb="6">
      <t>ショウヒセイコウ</t>
    </rPh>
    <rPh sb="8" eb="9">
      <t>ネン</t>
    </rPh>
    <rPh sb="9" eb="10">
      <t>ブン</t>
    </rPh>
    <phoneticPr fontId="3"/>
  </si>
  <si>
    <t>デフォルト
（自給率）</t>
    <rPh sb="7" eb="10">
      <t>ジキュウリツ</t>
    </rPh>
    <phoneticPr fontId="3"/>
  </si>
  <si>
    <t>県内調達率</t>
    <rPh sb="0" eb="1">
      <t>ケン</t>
    </rPh>
    <rPh sb="1" eb="2">
      <t>ナイ</t>
    </rPh>
    <rPh sb="2" eb="4">
      <t>チョウタツ</t>
    </rPh>
    <rPh sb="4" eb="5">
      <t>リツ</t>
    </rPh>
    <phoneticPr fontId="3"/>
  </si>
  <si>
    <t>①×県内調達率</t>
    <rPh sb="2" eb="7">
      <t>ケンナイチョウタツリツ</t>
    </rPh>
    <phoneticPr fontId="3"/>
  </si>
  <si>
    <t>×[県内調達率]</t>
    <rPh sb="4" eb="7">
      <t>チョウタツリツ</t>
    </rPh>
    <phoneticPr fontId="12"/>
  </si>
  <si>
    <t>電気・ガス・熱供給</t>
  </si>
  <si>
    <t>県内生産額</t>
    <rPh sb="0" eb="1">
      <t>ケン</t>
    </rPh>
    <phoneticPr fontId="4"/>
  </si>
  <si>
    <t>/地域区分 コード</t>
  </si>
  <si>
    <t>/地域区分 補助コード</t>
  </si>
  <si>
    <t>/用途分類 コード</t>
  </si>
  <si>
    <t>/用途分類 補助コード</t>
  </si>
  <si>
    <t>表章項目 補助コード</t>
  </si>
  <si>
    <t>世帯区分（年次－二人以上の世帯） 補助コード</t>
  </si>
  <si>
    <t>時間軸（年次） 補助コード</t>
  </si>
  <si>
    <t>2021年</t>
  </si>
  <si>
    <t>2022年</t>
  </si>
  <si>
    <t>2023年</t>
  </si>
  <si>
    <t>2024年</t>
  </si>
  <si>
    <t>2025年</t>
  </si>
  <si>
    <t>2020年</t>
    <phoneticPr fontId="3"/>
  </si>
  <si>
    <t>商業マージン</t>
  </si>
  <si>
    <t>貨物運賃</t>
  </si>
  <si>
    <t>(単位 : 10億円)</t>
  </si>
  <si>
    <t>令和2年</t>
    <rPh sb="0" eb="2">
      <t>レイワ</t>
    </rPh>
    <rPh sb="3" eb="4">
      <t>ネン</t>
    </rPh>
    <phoneticPr fontId="3"/>
  </si>
  <si>
    <t>令和3年</t>
    <rPh sb="0" eb="2">
      <t>レイワ</t>
    </rPh>
    <rPh sb="3" eb="4">
      <t>ネン</t>
    </rPh>
    <phoneticPr fontId="3"/>
  </si>
  <si>
    <t>令和4年</t>
    <rPh sb="0" eb="2">
      <t>レイワ</t>
    </rPh>
    <rPh sb="3" eb="4">
      <t>ネン</t>
    </rPh>
    <phoneticPr fontId="3"/>
  </si>
  <si>
    <t>令和5年</t>
    <rPh sb="0" eb="2">
      <t>レイワ</t>
    </rPh>
    <rPh sb="3" eb="4">
      <t>ネン</t>
    </rPh>
    <phoneticPr fontId="3"/>
  </si>
  <si>
    <t>令和6年</t>
    <rPh sb="0" eb="2">
      <t>レイワ</t>
    </rPh>
    <rPh sb="3" eb="4">
      <t>ネン</t>
    </rPh>
    <phoneticPr fontId="3"/>
  </si>
  <si>
    <r>
      <t>令和2年（2020</t>
    </r>
    <r>
      <rPr>
        <sz val="11"/>
        <rFont val="ＭＳ Ｐゴシック"/>
        <family val="3"/>
        <charset val="128"/>
      </rPr>
      <t>年）山口県産業連関表の係数を用いた経済波及効果分析用のツールです。</t>
    </r>
    <rPh sb="0" eb="2">
      <t>レイワ</t>
    </rPh>
    <rPh sb="11" eb="13">
      <t>ヤマグチ</t>
    </rPh>
    <phoneticPr fontId="3"/>
  </si>
  <si>
    <t xml:space="preserve">  ＊県内調達率が分かる場合、0～1の間で入力し、不明の場合、そのまま空欄にします。なお、空欄の場合、令和2年表から算出された自給率が適用されます。</t>
    <rPh sb="3" eb="5">
      <t>ケンナイ</t>
    </rPh>
    <rPh sb="5" eb="8">
      <t>チョウタツリツ</t>
    </rPh>
    <rPh sb="9" eb="10">
      <t>ワ</t>
    </rPh>
    <rPh sb="12" eb="14">
      <t>バアイ</t>
    </rPh>
    <rPh sb="19" eb="20">
      <t>アイダ</t>
    </rPh>
    <rPh sb="21" eb="23">
      <t>ニュウリョク</t>
    </rPh>
    <rPh sb="25" eb="27">
      <t>フメイ</t>
    </rPh>
    <rPh sb="28" eb="30">
      <t>バアイ</t>
    </rPh>
    <rPh sb="35" eb="37">
      <t>クウラン</t>
    </rPh>
    <rPh sb="45" eb="47">
      <t>クウラン</t>
    </rPh>
    <rPh sb="48" eb="50">
      <t>バアイ</t>
    </rPh>
    <rPh sb="51" eb="53">
      <t>レイワ</t>
    </rPh>
    <rPh sb="54" eb="55">
      <t>ネン</t>
    </rPh>
    <rPh sb="55" eb="56">
      <t>ヒョウ</t>
    </rPh>
    <rPh sb="58" eb="60">
      <t>サンシュツ</t>
    </rPh>
    <rPh sb="63" eb="66">
      <t>ジキュウリツ</t>
    </rPh>
    <rPh sb="67" eb="69">
      <t>テキヨウ</t>
    </rPh>
    <phoneticPr fontId="3"/>
  </si>
  <si>
    <r>
      <t>　　　　②逆行列係数は令和2年山口県産業連関表の[I-(I-M)A]</t>
    </r>
    <r>
      <rPr>
        <vertAlign val="superscript"/>
        <sz val="8"/>
        <rFont val="ＭＳ Ｐゴシック"/>
        <family val="3"/>
        <charset val="128"/>
      </rPr>
      <t>-1</t>
    </r>
    <r>
      <rPr>
        <sz val="11"/>
        <rFont val="ＭＳ Ｐゴシック"/>
        <family val="3"/>
        <charset val="128"/>
      </rPr>
      <t>型逆行列係数を使用しています。</t>
    </r>
    <rPh sb="5" eb="8">
      <t>ギャクギョウレツ</t>
    </rPh>
    <rPh sb="8" eb="10">
      <t>ケイスウ</t>
    </rPh>
    <rPh sb="11" eb="13">
      <t>レイワ</t>
    </rPh>
    <rPh sb="14" eb="15">
      <t>ネン</t>
    </rPh>
    <rPh sb="15" eb="18">
      <t>ヤマグチケン</t>
    </rPh>
    <rPh sb="18" eb="20">
      <t>サンギョウ</t>
    </rPh>
    <rPh sb="20" eb="23">
      <t>レンカンヒョウ</t>
    </rPh>
    <rPh sb="36" eb="37">
      <t>カタ</t>
    </rPh>
    <rPh sb="37" eb="40">
      <t>ギャクギョウレツ</t>
    </rPh>
    <rPh sb="40" eb="42">
      <t>ケイスウ</t>
    </rPh>
    <rPh sb="43" eb="45">
      <t>シヨウ</t>
    </rPh>
    <phoneticPr fontId="3"/>
  </si>
  <si>
    <t>　（９）「取引基本表」「投入係数表」「逆行列係数表」…令和2年山口県産業連関表の各表です。</t>
    <rPh sb="5" eb="7">
      <t>トリヒキ</t>
    </rPh>
    <rPh sb="7" eb="10">
      <t>キホンヒョウ</t>
    </rPh>
    <rPh sb="12" eb="14">
      <t>トウニュウ</t>
    </rPh>
    <rPh sb="14" eb="16">
      <t>ケイスウ</t>
    </rPh>
    <rPh sb="16" eb="17">
      <t>ヒョウ</t>
    </rPh>
    <rPh sb="19" eb="22">
      <t>ギャクギョウレツ</t>
    </rPh>
    <rPh sb="22" eb="24">
      <t>ケイスウ</t>
    </rPh>
    <rPh sb="24" eb="25">
      <t>ヒョウ</t>
    </rPh>
    <rPh sb="27" eb="29">
      <t>レイワ</t>
    </rPh>
    <rPh sb="30" eb="31">
      <t>ネン</t>
    </rPh>
    <rPh sb="31" eb="34">
      <t>ヤマグチケン</t>
    </rPh>
    <rPh sb="34" eb="36">
      <t>サンギョウ</t>
    </rPh>
    <rPh sb="36" eb="39">
      <t>レンカンヒョウ</t>
    </rPh>
    <rPh sb="40" eb="42">
      <t>カクヒョウ</t>
    </rPh>
    <phoneticPr fontId="3"/>
  </si>
  <si>
    <t>（控除）移輸入計</t>
    <phoneticPr fontId="3"/>
  </si>
  <si>
    <t>令和２年(2020年)産業連関表 投入表 (基本分類表)</t>
  </si>
  <si>
    <t>行コード</t>
  </si>
  <si>
    <t>卸売</t>
  </si>
  <si>
    <t>小売</t>
  </si>
  <si>
    <t>鉄道</t>
  </si>
  <si>
    <t>道路</t>
  </si>
  <si>
    <t>沿海</t>
  </si>
  <si>
    <t>港湾</t>
  </si>
  <si>
    <t>航空</t>
  </si>
  <si>
    <t>利用運送</t>
  </si>
  <si>
    <t>倉庫</t>
  </si>
  <si>
    <t>購入者価格</t>
  </si>
  <si>
    <t>0111011</t>
  </si>
  <si>
    <t>0111012</t>
  </si>
  <si>
    <t>0111021</t>
  </si>
  <si>
    <t>0112011</t>
  </si>
  <si>
    <t>0112021</t>
  </si>
  <si>
    <t>0113011</t>
  </si>
  <si>
    <t>0114011</t>
  </si>
  <si>
    <t>0115011</t>
  </si>
  <si>
    <t>0115021</t>
  </si>
  <si>
    <t>0115099</t>
  </si>
  <si>
    <t>0116011</t>
  </si>
  <si>
    <t>0116021</t>
  </si>
  <si>
    <t>0116031</t>
  </si>
  <si>
    <t>0116091</t>
  </si>
  <si>
    <t>0116092</t>
  </si>
  <si>
    <t>0116093</t>
  </si>
  <si>
    <t>0116099</t>
  </si>
  <si>
    <t>0121011</t>
  </si>
  <si>
    <t>0121019</t>
  </si>
  <si>
    <t>0121021</t>
  </si>
  <si>
    <t>0121031</t>
  </si>
  <si>
    <t>0121041</t>
  </si>
  <si>
    <t>0121051</t>
  </si>
  <si>
    <t>0121099</t>
  </si>
  <si>
    <t>0131011</t>
  </si>
  <si>
    <t>0151011</t>
  </si>
  <si>
    <t>0152011</t>
  </si>
  <si>
    <t>0153011</t>
  </si>
  <si>
    <t>0171011</t>
  </si>
  <si>
    <t>0171021</t>
  </si>
  <si>
    <t>0172001</t>
  </si>
  <si>
    <t>0611011</t>
  </si>
  <si>
    <t>0611012</t>
  </si>
  <si>
    <t>0611013</t>
  </si>
  <si>
    <t>0621011</t>
  </si>
  <si>
    <t>0629091</t>
  </si>
  <si>
    <t>0629092</t>
  </si>
  <si>
    <t>0629093</t>
  </si>
  <si>
    <t>0629094</t>
  </si>
  <si>
    <t>0629099</t>
  </si>
  <si>
    <t>1111011</t>
  </si>
  <si>
    <t>1111021</t>
  </si>
  <si>
    <t>1111099</t>
  </si>
  <si>
    <t>1112011</t>
  </si>
  <si>
    <t>1112021</t>
  </si>
  <si>
    <t>1112031</t>
  </si>
  <si>
    <t>1112041</t>
  </si>
  <si>
    <t>1112099</t>
  </si>
  <si>
    <t>1113011</t>
  </si>
  <si>
    <t>1113021</t>
  </si>
  <si>
    <t>1114011</t>
  </si>
  <si>
    <t>1114021</t>
  </si>
  <si>
    <t>1114031</t>
  </si>
  <si>
    <t>1115011</t>
  </si>
  <si>
    <t>1116011</t>
  </si>
  <si>
    <t>1116021</t>
  </si>
  <si>
    <t>1116031</t>
  </si>
  <si>
    <t>1116041</t>
  </si>
  <si>
    <t>1116042</t>
  </si>
  <si>
    <t>1116043</t>
  </si>
  <si>
    <t>1116044</t>
  </si>
  <si>
    <t>1116051</t>
  </si>
  <si>
    <t>1119011</t>
  </si>
  <si>
    <t>1119021</t>
  </si>
  <si>
    <t>1119031</t>
  </si>
  <si>
    <t>1119099</t>
  </si>
  <si>
    <t>1121011</t>
  </si>
  <si>
    <t>1121021</t>
  </si>
  <si>
    <t>1121031</t>
  </si>
  <si>
    <t>1121099</t>
  </si>
  <si>
    <t>1129011</t>
  </si>
  <si>
    <t>1129021</t>
  </si>
  <si>
    <t>1129031</t>
  </si>
  <si>
    <t>1131011</t>
  </si>
  <si>
    <t>1131021</t>
  </si>
  <si>
    <t>1141011</t>
  </si>
  <si>
    <t>1511011</t>
  </si>
  <si>
    <t>1512011</t>
  </si>
  <si>
    <t>1512021</t>
  </si>
  <si>
    <t>1512099</t>
  </si>
  <si>
    <t>1513011</t>
  </si>
  <si>
    <t>1514011</t>
  </si>
  <si>
    <t>1519099</t>
  </si>
  <si>
    <t>1521011</t>
  </si>
  <si>
    <t>1521021</t>
  </si>
  <si>
    <t>1522099</t>
  </si>
  <si>
    <t>1529011</t>
  </si>
  <si>
    <t>1529021</t>
  </si>
  <si>
    <t>1529099</t>
  </si>
  <si>
    <t>1611011</t>
  </si>
  <si>
    <t>1611021</t>
  </si>
  <si>
    <t>1611031</t>
  </si>
  <si>
    <t>1619099</t>
  </si>
  <si>
    <t>1621011</t>
  </si>
  <si>
    <t>1621021</t>
  </si>
  <si>
    <t>1621031</t>
  </si>
  <si>
    <t>1621099</t>
  </si>
  <si>
    <t>1631011</t>
  </si>
  <si>
    <t>1631021</t>
  </si>
  <si>
    <t>1632011</t>
  </si>
  <si>
    <t>1632021</t>
  </si>
  <si>
    <t>1633011</t>
  </si>
  <si>
    <t>1633021</t>
  </si>
  <si>
    <t>1641011</t>
  </si>
  <si>
    <t>1641099</t>
  </si>
  <si>
    <t>1649011</t>
  </si>
  <si>
    <t>1649099</t>
  </si>
  <si>
    <t>1911011</t>
  </si>
  <si>
    <t>2011011</t>
  </si>
  <si>
    <t>2021011</t>
  </si>
  <si>
    <t>2029011</t>
  </si>
  <si>
    <t>2029021</t>
  </si>
  <si>
    <t>2029031</t>
  </si>
  <si>
    <t>2029032</t>
  </si>
  <si>
    <t>2029099</t>
  </si>
  <si>
    <t>2031011</t>
  </si>
  <si>
    <t>2031021</t>
  </si>
  <si>
    <t>2041011</t>
  </si>
  <si>
    <t>2041021</t>
  </si>
  <si>
    <t>2042011</t>
  </si>
  <si>
    <t>2049011</t>
  </si>
  <si>
    <t>2049021</t>
  </si>
  <si>
    <t>2049099</t>
  </si>
  <si>
    <t>2051011</t>
  </si>
  <si>
    <t>2051021</t>
  </si>
  <si>
    <t>2051031</t>
  </si>
  <si>
    <t>2051099</t>
  </si>
  <si>
    <t>2061011</t>
  </si>
  <si>
    <t>2071011</t>
  </si>
  <si>
    <t>2081011</t>
  </si>
  <si>
    <t>2081012</t>
  </si>
  <si>
    <t>2081013</t>
  </si>
  <si>
    <t>2082011</t>
  </si>
  <si>
    <t>2083011</t>
  </si>
  <si>
    <t>2083021</t>
  </si>
  <si>
    <t>2084011</t>
  </si>
  <si>
    <t>2089011</t>
  </si>
  <si>
    <t>2089021</t>
  </si>
  <si>
    <t>2089091</t>
  </si>
  <si>
    <t>2089099</t>
  </si>
  <si>
    <t>2111011</t>
  </si>
  <si>
    <t>2111012</t>
  </si>
  <si>
    <t>2111013</t>
  </si>
  <si>
    <t>2111014</t>
  </si>
  <si>
    <t>2111015</t>
  </si>
  <si>
    <t>2111016</t>
  </si>
  <si>
    <t>2111017</t>
  </si>
  <si>
    <t>2111018</t>
  </si>
  <si>
    <t>2111019</t>
  </si>
  <si>
    <t>2121011</t>
  </si>
  <si>
    <t>2121019</t>
  </si>
  <si>
    <t>2121021</t>
  </si>
  <si>
    <t>2211011</t>
  </si>
  <si>
    <t>2211012</t>
  </si>
  <si>
    <t>2211013</t>
  </si>
  <si>
    <t>2211014</t>
  </si>
  <si>
    <t>2211015</t>
  </si>
  <si>
    <t>2211016</t>
  </si>
  <si>
    <t>2211017</t>
  </si>
  <si>
    <t>2211019</t>
  </si>
  <si>
    <t>2221011</t>
  </si>
  <si>
    <t>2229091</t>
  </si>
  <si>
    <t>2229099</t>
  </si>
  <si>
    <t>2311011</t>
  </si>
  <si>
    <t>2312011</t>
  </si>
  <si>
    <t>2511011</t>
  </si>
  <si>
    <t>2511021</t>
  </si>
  <si>
    <t>2511091</t>
  </si>
  <si>
    <t>2511099</t>
  </si>
  <si>
    <t>2521011</t>
  </si>
  <si>
    <t>2521021</t>
  </si>
  <si>
    <t>2521031</t>
  </si>
  <si>
    <t>2531011</t>
  </si>
  <si>
    <t>2531012</t>
  </si>
  <si>
    <t>2531013</t>
  </si>
  <si>
    <t>2591011</t>
  </si>
  <si>
    <t>2591099</t>
  </si>
  <si>
    <t>2599011</t>
  </si>
  <si>
    <t>2599021</t>
  </si>
  <si>
    <t>2599099</t>
  </si>
  <si>
    <t>2611011</t>
  </si>
  <si>
    <t>2611021</t>
  </si>
  <si>
    <t>2611031</t>
  </si>
  <si>
    <t>2611041</t>
  </si>
  <si>
    <t>2612011</t>
  </si>
  <si>
    <t>2621011</t>
  </si>
  <si>
    <t>2622011</t>
  </si>
  <si>
    <t>2623011</t>
  </si>
  <si>
    <t>2623021</t>
  </si>
  <si>
    <t>2631011</t>
  </si>
  <si>
    <t>2631021</t>
  </si>
  <si>
    <t>2631031</t>
  </si>
  <si>
    <t>2699011</t>
  </si>
  <si>
    <t>2699099</t>
  </si>
  <si>
    <t>2711011</t>
  </si>
  <si>
    <t>2711021</t>
  </si>
  <si>
    <t>2711031</t>
  </si>
  <si>
    <t>2711099</t>
  </si>
  <si>
    <t>2712011</t>
  </si>
  <si>
    <t>2721011</t>
  </si>
  <si>
    <t>2721021</t>
  </si>
  <si>
    <t>2729011</t>
  </si>
  <si>
    <t>2729021</t>
  </si>
  <si>
    <t>2729031</t>
  </si>
  <si>
    <t>2729041</t>
  </si>
  <si>
    <t>2729099</t>
  </si>
  <si>
    <t>2811011</t>
  </si>
  <si>
    <t>2812011</t>
  </si>
  <si>
    <t>2891011</t>
  </si>
  <si>
    <t>2899011</t>
  </si>
  <si>
    <t>2899021</t>
  </si>
  <si>
    <t>2899031</t>
  </si>
  <si>
    <t>2899032</t>
  </si>
  <si>
    <t>2899033</t>
  </si>
  <si>
    <t>2899099</t>
  </si>
  <si>
    <t>2911011</t>
  </si>
  <si>
    <t>2911021</t>
  </si>
  <si>
    <t>2911031</t>
  </si>
  <si>
    <t>2912011</t>
  </si>
  <si>
    <t>2913011</t>
  </si>
  <si>
    <t>2914011</t>
  </si>
  <si>
    <t>2919011</t>
  </si>
  <si>
    <t>2919099</t>
  </si>
  <si>
    <t>3011011</t>
  </si>
  <si>
    <t>3012011</t>
  </si>
  <si>
    <t>3013011</t>
  </si>
  <si>
    <t>3014011</t>
  </si>
  <si>
    <t>3015011</t>
  </si>
  <si>
    <t>3015021</t>
  </si>
  <si>
    <t>3016011</t>
  </si>
  <si>
    <t>3016021</t>
  </si>
  <si>
    <t>3016031</t>
  </si>
  <si>
    <t>3017011</t>
  </si>
  <si>
    <t>3019011</t>
  </si>
  <si>
    <t>3019021</t>
  </si>
  <si>
    <t>3019031</t>
  </si>
  <si>
    <t>3019099</t>
  </si>
  <si>
    <t>3111011</t>
  </si>
  <si>
    <t>3111099</t>
  </si>
  <si>
    <t>3112011</t>
  </si>
  <si>
    <t>3113011</t>
  </si>
  <si>
    <t>3114011</t>
  </si>
  <si>
    <t>3115011</t>
  </si>
  <si>
    <t>3116011</t>
  </si>
  <si>
    <t>3211011</t>
  </si>
  <si>
    <t>3211021</t>
  </si>
  <si>
    <t>3211031</t>
  </si>
  <si>
    <t>3211041</t>
  </si>
  <si>
    <t>3299011</t>
  </si>
  <si>
    <t>3299021</t>
  </si>
  <si>
    <t>3299099</t>
  </si>
  <si>
    <t>3311011</t>
  </si>
  <si>
    <t>3311012</t>
  </si>
  <si>
    <t>3311021</t>
  </si>
  <si>
    <t>3311031</t>
  </si>
  <si>
    <t>3311041</t>
  </si>
  <si>
    <t>3311051</t>
  </si>
  <si>
    <t>3311099</t>
  </si>
  <si>
    <t>3321011</t>
  </si>
  <si>
    <t>3321021</t>
  </si>
  <si>
    <t>3331011</t>
  </si>
  <si>
    <t>3332011</t>
  </si>
  <si>
    <t>3399011</t>
  </si>
  <si>
    <t>3399021</t>
  </si>
  <si>
    <t>3399031</t>
  </si>
  <si>
    <t>3399099</t>
  </si>
  <si>
    <t>3411011</t>
  </si>
  <si>
    <t>3411021</t>
  </si>
  <si>
    <t>3411031</t>
  </si>
  <si>
    <t>3411041</t>
  </si>
  <si>
    <t>3411099</t>
  </si>
  <si>
    <t>3412011</t>
  </si>
  <si>
    <t>3412021</t>
  </si>
  <si>
    <t>3421011</t>
  </si>
  <si>
    <t>3421021</t>
  </si>
  <si>
    <t>3421031</t>
  </si>
  <si>
    <t>3511011</t>
  </si>
  <si>
    <t>3511021</t>
  </si>
  <si>
    <t>3521011</t>
  </si>
  <si>
    <t>3522011</t>
  </si>
  <si>
    <t>3531011</t>
  </si>
  <si>
    <t>3531021</t>
  </si>
  <si>
    <t>3541011</t>
  </si>
  <si>
    <t>3541021</t>
  </si>
  <si>
    <t>3541031</t>
  </si>
  <si>
    <t>3541101</t>
  </si>
  <si>
    <t>3591011</t>
  </si>
  <si>
    <t>3591101</t>
  </si>
  <si>
    <t>3592011</t>
  </si>
  <si>
    <t>3592101</t>
  </si>
  <si>
    <t>3599011</t>
  </si>
  <si>
    <t>3599099</t>
  </si>
  <si>
    <t>3911011</t>
  </si>
  <si>
    <t>3911021</t>
  </si>
  <si>
    <t>3919011</t>
  </si>
  <si>
    <t>3919021</t>
  </si>
  <si>
    <t>3919031</t>
  </si>
  <si>
    <t>3919041</t>
  </si>
  <si>
    <t>3919051</t>
  </si>
  <si>
    <t>3919061</t>
  </si>
  <si>
    <t>3919099</t>
  </si>
  <si>
    <t>3921011</t>
  </si>
  <si>
    <t>4111011</t>
  </si>
  <si>
    <t>4111021</t>
  </si>
  <si>
    <t>4112011</t>
  </si>
  <si>
    <t>4112021</t>
  </si>
  <si>
    <t>4121011</t>
  </si>
  <si>
    <t>4131011</t>
  </si>
  <si>
    <t>4131021</t>
  </si>
  <si>
    <t>4131031</t>
  </si>
  <si>
    <t>4191011</t>
  </si>
  <si>
    <t>4191021</t>
  </si>
  <si>
    <t>4191031</t>
  </si>
  <si>
    <t>4191099</t>
  </si>
  <si>
    <t>4611001</t>
  </si>
  <si>
    <t>4621011</t>
  </si>
  <si>
    <t>4622011</t>
  </si>
  <si>
    <t>4711011</t>
  </si>
  <si>
    <t>4711021</t>
  </si>
  <si>
    <t>4711031</t>
  </si>
  <si>
    <t>4811011</t>
  </si>
  <si>
    <t>4811021</t>
  </si>
  <si>
    <t>5111011</t>
  </si>
  <si>
    <t>5112011</t>
  </si>
  <si>
    <t>5311011</t>
  </si>
  <si>
    <t>5311012</t>
  </si>
  <si>
    <t>5311013</t>
  </si>
  <si>
    <t>5311014</t>
  </si>
  <si>
    <t>5312011</t>
  </si>
  <si>
    <t>5312021</t>
  </si>
  <si>
    <t>5511011</t>
  </si>
  <si>
    <t>5511021</t>
  </si>
  <si>
    <t>5521011</t>
  </si>
  <si>
    <t>5531011</t>
  </si>
  <si>
    <t>5711011</t>
  </si>
  <si>
    <t>5712011</t>
  </si>
  <si>
    <t>5721011</t>
  </si>
  <si>
    <t>5721021</t>
  </si>
  <si>
    <t>5722011</t>
  </si>
  <si>
    <t>5731011</t>
  </si>
  <si>
    <t>5732011</t>
  </si>
  <si>
    <t>5741011</t>
  </si>
  <si>
    <t>5742011</t>
  </si>
  <si>
    <t>5742012</t>
  </si>
  <si>
    <t>5743011</t>
  </si>
  <si>
    <t>5751011</t>
  </si>
  <si>
    <t>5751012</t>
  </si>
  <si>
    <t>5751013</t>
  </si>
  <si>
    <t>5751014</t>
  </si>
  <si>
    <t>5761011</t>
  </si>
  <si>
    <t>5771011</t>
  </si>
  <si>
    <t>5781011</t>
  </si>
  <si>
    <t>5789011</t>
  </si>
  <si>
    <t>5789021</t>
  </si>
  <si>
    <t>5789031</t>
  </si>
  <si>
    <t>5789041</t>
  </si>
  <si>
    <t>5789051</t>
  </si>
  <si>
    <t>5789061</t>
  </si>
  <si>
    <t>5789071</t>
  </si>
  <si>
    <t>5789099</t>
  </si>
  <si>
    <t>5791011</t>
  </si>
  <si>
    <t>5911011</t>
  </si>
  <si>
    <t>5911021</t>
  </si>
  <si>
    <t>5911031</t>
  </si>
  <si>
    <t>5921011</t>
  </si>
  <si>
    <t>5921021</t>
  </si>
  <si>
    <t>5921031</t>
  </si>
  <si>
    <t>5931011</t>
  </si>
  <si>
    <t>5931012</t>
  </si>
  <si>
    <t>5941011</t>
  </si>
  <si>
    <t>5951011</t>
  </si>
  <si>
    <t>5951021</t>
  </si>
  <si>
    <t>5951031</t>
  </si>
  <si>
    <t>6111011</t>
  </si>
  <si>
    <t>6112011</t>
  </si>
  <si>
    <t>6311011</t>
  </si>
  <si>
    <t>6311021</t>
  </si>
  <si>
    <t>6311031</t>
  </si>
  <si>
    <t>6311041</t>
  </si>
  <si>
    <t>6312011</t>
  </si>
  <si>
    <t>6312021</t>
  </si>
  <si>
    <t>6312031</t>
  </si>
  <si>
    <t>6312041</t>
  </si>
  <si>
    <t>6321011</t>
  </si>
  <si>
    <t>6321021</t>
  </si>
  <si>
    <t>6321031</t>
  </si>
  <si>
    <t>6321041</t>
  </si>
  <si>
    <t>6321051</t>
  </si>
  <si>
    <t>6321061</t>
  </si>
  <si>
    <t>6322011</t>
  </si>
  <si>
    <t>6411011</t>
  </si>
  <si>
    <t>6411021</t>
  </si>
  <si>
    <t>6411031</t>
  </si>
  <si>
    <t>6411041</t>
  </si>
  <si>
    <t>6411051</t>
  </si>
  <si>
    <t>6421011</t>
  </si>
  <si>
    <t>6421021</t>
  </si>
  <si>
    <t>6431011</t>
  </si>
  <si>
    <t>6431021</t>
  </si>
  <si>
    <t>6431031</t>
  </si>
  <si>
    <t>6431041</t>
  </si>
  <si>
    <t>6431051</t>
  </si>
  <si>
    <t>6441011</t>
  </si>
  <si>
    <t>6441021</t>
  </si>
  <si>
    <t>6599011</t>
  </si>
  <si>
    <t>6599021</t>
  </si>
  <si>
    <t>6611011</t>
  </si>
  <si>
    <t>6611012</t>
  </si>
  <si>
    <t>6611013</t>
  </si>
  <si>
    <t>6611014</t>
  </si>
  <si>
    <t>6611015</t>
  </si>
  <si>
    <t>6612011</t>
  </si>
  <si>
    <t>6621011</t>
  </si>
  <si>
    <t>6621012</t>
  </si>
  <si>
    <t>6631101</t>
  </si>
  <si>
    <t>6632101</t>
  </si>
  <si>
    <t>6699011</t>
  </si>
  <si>
    <t>6699021</t>
  </si>
  <si>
    <t>6699031</t>
  </si>
  <si>
    <t>6699041</t>
  </si>
  <si>
    <t>6699051</t>
  </si>
  <si>
    <t>6699061</t>
  </si>
  <si>
    <t>6699071</t>
  </si>
  <si>
    <t>6699099</t>
  </si>
  <si>
    <t>6711011</t>
  </si>
  <si>
    <t>6721011</t>
  </si>
  <si>
    <t>6721021</t>
  </si>
  <si>
    <t>6731011</t>
  </si>
  <si>
    <t>6731021</t>
  </si>
  <si>
    <t>6731031</t>
  </si>
  <si>
    <t>6731041</t>
  </si>
  <si>
    <t>6731099</t>
  </si>
  <si>
    <t>6741011</t>
  </si>
  <si>
    <t>6741021</t>
  </si>
  <si>
    <t>6741031</t>
  </si>
  <si>
    <t>6741041</t>
  </si>
  <si>
    <t>6741051</t>
  </si>
  <si>
    <t>6751011</t>
  </si>
  <si>
    <t>6799011</t>
  </si>
  <si>
    <t>6799021</t>
  </si>
  <si>
    <t>6799031</t>
  </si>
  <si>
    <t>6799041</t>
  </si>
  <si>
    <t>6799099</t>
  </si>
  <si>
    <t>6811000</t>
  </si>
  <si>
    <t>6911000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</si>
</sst>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_ "/>
    <numFmt numFmtId="177" formatCode="0.00&quot;百&quot;&quot;万&quot;&quot;円&quot;"/>
    <numFmt numFmtId="178" formatCode="0.000000_ "/>
    <numFmt numFmtId="179" formatCode="0.0"/>
    <numFmt numFmtId="180" formatCode="0.000000"/>
    <numFmt numFmtId="181" formatCode="0.00;&quot;▲ &quot;0.00"/>
    <numFmt numFmtId="182" formatCode="#,##0;&quot;▲ &quot;#,##0"/>
    <numFmt numFmtId="183" formatCode="0.000_);[Red]\(0.000\)"/>
    <numFmt numFmtId="184" formatCode="#,##0.000000;[Red]\-#,##0.000000"/>
    <numFmt numFmtId="185" formatCode="0.000"/>
    <numFmt numFmtId="186" formatCode="0.00000000_ "/>
    <numFmt numFmtId="187" formatCode="0.000_ "/>
    <numFmt numFmtId="188" formatCode="#,##0.00000;[Red]\-#,##0.00000"/>
    <numFmt numFmtId="189" formatCode="#,##0.0"/>
  </numFmts>
  <fonts count="40">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ゴシック"/>
      <family val="3"/>
      <charset val="128"/>
    </font>
    <font>
      <b/>
      <sz val="10"/>
      <name val="ＭＳ ゴシック"/>
      <family val="3"/>
      <charset val="128"/>
    </font>
    <font>
      <sz val="10"/>
      <name val="ＭＳ Ｐゴシック"/>
      <family val="3"/>
      <charset val="128"/>
    </font>
    <font>
      <sz val="9"/>
      <name val="ＭＳ 明朝"/>
      <family val="1"/>
      <charset val="128"/>
    </font>
    <font>
      <sz val="9"/>
      <name val="ＭＳ Ｐゴシック"/>
      <family val="3"/>
      <charset val="128"/>
    </font>
    <font>
      <sz val="11"/>
      <name val="明朝"/>
      <family val="1"/>
      <charset val="128"/>
    </font>
    <font>
      <sz val="11"/>
      <name val="ＭＳ Ｐゴシック"/>
      <family val="3"/>
      <charset val="128"/>
    </font>
    <font>
      <sz val="14"/>
      <name val="ＭＳ 明朝"/>
      <family val="1"/>
      <charset val="128"/>
    </font>
    <font>
      <sz val="6"/>
      <name val="ＭＳ Ｐ明朝"/>
      <family val="1"/>
      <charset val="128"/>
    </font>
    <font>
      <sz val="10"/>
      <color indexed="8"/>
      <name val="ＭＳ Ｐゴシック"/>
      <family val="3"/>
      <charset val="128"/>
    </font>
    <font>
      <vertAlign val="superscript"/>
      <sz val="8"/>
      <name val="ＭＳ Ｐゴシック"/>
      <family val="3"/>
      <charset val="128"/>
    </font>
    <font>
      <b/>
      <sz val="10"/>
      <name val="ＭＳ Ｐゴシック"/>
      <family val="3"/>
      <charset val="128"/>
    </font>
    <font>
      <sz val="12"/>
      <name val="ＭＳ Ｐゴシック"/>
      <family val="3"/>
      <charset val="128"/>
    </font>
    <font>
      <b/>
      <sz val="9"/>
      <name val="ＭＳ Ｐゴシック"/>
      <family val="3"/>
      <charset val="128"/>
    </font>
    <font>
      <b/>
      <sz val="11"/>
      <name val="ＭＳ Ｐゴシック"/>
      <family val="3"/>
      <charset val="128"/>
    </font>
    <font>
      <sz val="11"/>
      <name val="ＭＳ ゴシック"/>
      <family val="3"/>
      <charset val="128"/>
    </font>
    <font>
      <b/>
      <sz val="11"/>
      <name val="ＭＳ ゴシック"/>
      <family val="3"/>
      <charset val="128"/>
    </font>
    <font>
      <sz val="9"/>
      <name val="ＭＳ ゴシック"/>
      <family val="3"/>
      <charset val="128"/>
    </font>
    <font>
      <b/>
      <sz val="9"/>
      <name val="ＭＳ ゴシック"/>
      <family val="3"/>
      <charset val="128"/>
    </font>
    <font>
      <sz val="8"/>
      <name val="ＭＳ ゴシック"/>
      <family val="3"/>
      <charset val="128"/>
    </font>
    <font>
      <vertAlign val="superscript"/>
      <sz val="9"/>
      <name val="ＭＳ ゴシック"/>
      <family val="3"/>
      <charset val="128"/>
    </font>
    <font>
      <sz val="11"/>
      <color indexed="8"/>
      <name val="ＭＳ Ｐゴシック"/>
      <family val="3"/>
      <charset val="128"/>
    </font>
    <font>
      <sz val="6"/>
      <name val="ＭＳ Ｐゴシック"/>
      <family val="3"/>
      <charset val="128"/>
    </font>
    <font>
      <vertAlign val="superscript"/>
      <sz val="10"/>
      <name val="ＭＳ Ｐゴシック"/>
      <family val="3"/>
      <charset val="128"/>
    </font>
    <font>
      <sz val="11"/>
      <color theme="1"/>
      <name val="ＭＳ Ｐゴシック"/>
      <family val="3"/>
      <charset val="128"/>
      <scheme val="minor"/>
    </font>
    <font>
      <b/>
      <sz val="10"/>
      <name val="ＭＳ Ｐゴシック"/>
      <family val="3"/>
      <charset val="128"/>
      <scheme val="minor"/>
    </font>
    <font>
      <sz val="10"/>
      <name val="ＭＳ Ｐゴシック"/>
      <family val="3"/>
      <charset val="128"/>
      <scheme val="minor"/>
    </font>
    <font>
      <sz val="14"/>
      <name val="ＭＳ Ｐゴシック"/>
      <family val="3"/>
      <charset val="128"/>
      <scheme val="minor"/>
    </font>
    <font>
      <sz val="9"/>
      <name val="ＭＳ Ｐゴシック"/>
      <family val="3"/>
      <charset val="128"/>
      <scheme val="minor"/>
    </font>
    <font>
      <sz val="11"/>
      <name val="ＭＳ Ｐゴシック"/>
      <family val="3"/>
      <charset val="128"/>
      <scheme val="minor"/>
    </font>
    <font>
      <b/>
      <sz val="11"/>
      <name val="ＭＳ Ｐゴシック"/>
      <family val="3"/>
      <charset val="128"/>
      <scheme val="minor"/>
    </font>
    <font>
      <sz val="8"/>
      <name val="ＭＳ Ｐゴシック"/>
      <family val="3"/>
      <charset val="128"/>
      <scheme val="minor"/>
    </font>
    <font>
      <sz val="12"/>
      <name val="ＭＳ Ｐゴシック"/>
      <family val="3"/>
      <charset val="128"/>
      <scheme val="minor"/>
    </font>
    <font>
      <sz val="10"/>
      <color theme="1"/>
      <name val="ＭＳ Ｐゴシック"/>
      <family val="3"/>
      <charset val="128"/>
      <scheme val="minor"/>
    </font>
    <font>
      <sz val="11"/>
      <color rgb="FFFF0000"/>
      <name val="ＭＳ Ｐゴシック"/>
      <family val="3"/>
      <charset val="128"/>
    </font>
    <font>
      <sz val="9"/>
      <color theme="1"/>
      <name val="ＭＳ Ｐゴシック"/>
      <family val="3"/>
      <charset val="128"/>
      <scheme val="minor"/>
    </font>
  </fonts>
  <fills count="17">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7"/>
        <bgColor indexed="64"/>
      </patternFill>
    </fill>
    <fill>
      <patternFill patternType="solid">
        <fgColor rgb="FFFFFF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0" tint="-0.34998626667073579"/>
        <bgColor indexed="64"/>
      </patternFill>
    </fill>
    <fill>
      <patternFill patternType="solid">
        <fgColor theme="7" tint="0.39997558519241921"/>
        <bgColor indexed="64"/>
      </patternFill>
    </fill>
    <fill>
      <patternFill patternType="solid">
        <fgColor theme="9" tint="0.59999389629810485"/>
        <bgColor indexed="64"/>
      </patternFill>
    </fill>
    <fill>
      <patternFill patternType="solid">
        <fgColor theme="6" tint="0.39997558519241921"/>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rgb="FFFFC000"/>
        <bgColor indexed="64"/>
      </patternFill>
    </fill>
    <fill>
      <patternFill patternType="solid">
        <fgColor rgb="FFFFFF00"/>
        <bgColor indexed="64"/>
      </patternFill>
    </fill>
    <fill>
      <patternFill patternType="solid">
        <fgColor theme="6" tint="0.59999389629810485"/>
        <bgColor indexed="64"/>
      </patternFill>
    </fill>
  </fills>
  <borders count="96">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top style="thin">
        <color indexed="64"/>
      </top>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bottom/>
      <diagonal/>
    </border>
    <border>
      <left style="hair">
        <color indexed="64"/>
      </left>
      <right/>
      <top/>
      <bottom/>
      <diagonal/>
    </border>
    <border>
      <left/>
      <right/>
      <top style="thin">
        <color indexed="64"/>
      </top>
      <bottom style="hair">
        <color indexed="64"/>
      </bottom>
      <diagonal/>
    </border>
    <border>
      <left style="hair">
        <color indexed="64"/>
      </left>
      <right style="thin">
        <color indexed="64"/>
      </right>
      <top style="thin">
        <color indexed="64"/>
      </top>
      <bottom/>
      <diagonal/>
    </border>
    <border>
      <left/>
      <right/>
      <top style="thin">
        <color indexed="64"/>
      </top>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style="thin">
        <color indexed="64"/>
      </right>
      <top/>
      <bottom style="thin">
        <color indexed="64"/>
      </bottom>
      <diagonal/>
    </border>
    <border>
      <left/>
      <right style="hair">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diagonal/>
    </border>
    <border>
      <left style="hair">
        <color indexed="64"/>
      </left>
      <right/>
      <top/>
      <bottom style="thin">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hair">
        <color indexed="64"/>
      </right>
      <top/>
      <bottom/>
      <diagonal/>
    </border>
    <border>
      <left style="hair">
        <color indexed="64"/>
      </left>
      <right/>
      <top style="hair">
        <color indexed="64"/>
      </top>
      <bottom style="thin">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right/>
      <top style="hair">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indexed="64"/>
      </left>
      <right style="thin">
        <color indexed="64"/>
      </right>
      <top style="hair">
        <color indexed="64"/>
      </top>
      <bottom/>
      <diagonal/>
    </border>
    <border>
      <left style="medium">
        <color indexed="64"/>
      </left>
      <right style="thin">
        <color indexed="64"/>
      </right>
      <top/>
      <bottom style="medium">
        <color indexed="64"/>
      </bottom>
      <diagonal/>
    </border>
    <border>
      <left style="thin">
        <color indexed="64"/>
      </left>
      <right style="medium">
        <color indexed="64"/>
      </right>
      <top style="hair">
        <color indexed="64"/>
      </top>
      <bottom/>
      <diagonal/>
    </border>
    <border>
      <left style="thin">
        <color indexed="64"/>
      </left>
      <right style="medium">
        <color indexed="64"/>
      </right>
      <top/>
      <bottom style="medium">
        <color indexed="64"/>
      </bottom>
      <diagonal/>
    </border>
    <border>
      <left style="thin">
        <color indexed="64"/>
      </left>
      <right style="thin">
        <color indexed="64"/>
      </right>
      <top/>
      <bottom style="hair">
        <color indexed="64"/>
      </bottom>
      <diagonal/>
    </border>
    <border>
      <left/>
      <right/>
      <top style="hair">
        <color indexed="64"/>
      </top>
      <bottom/>
      <diagonal/>
    </border>
    <border>
      <left/>
      <right/>
      <top style="thin">
        <color indexed="64"/>
      </top>
      <bottom style="thin">
        <color indexed="64"/>
      </bottom>
      <diagonal/>
    </border>
    <border>
      <left style="hair">
        <color indexed="64"/>
      </left>
      <right/>
      <top style="thin">
        <color indexed="64"/>
      </top>
      <bottom/>
      <diagonal/>
    </border>
    <border diagonalUp="1">
      <left style="hair">
        <color indexed="64"/>
      </left>
      <right style="hair">
        <color indexed="64"/>
      </right>
      <top style="thin">
        <color indexed="64"/>
      </top>
      <bottom/>
      <diagonal style="hair">
        <color indexed="64"/>
      </diagonal>
    </border>
    <border diagonalUp="1">
      <left style="hair">
        <color indexed="64"/>
      </left>
      <right style="hair">
        <color indexed="64"/>
      </right>
      <top/>
      <bottom/>
      <diagonal style="hair">
        <color indexed="64"/>
      </diagonal>
    </border>
    <border diagonalUp="1">
      <left style="hair">
        <color indexed="64"/>
      </left>
      <right style="hair">
        <color indexed="64"/>
      </right>
      <top/>
      <bottom style="thin">
        <color indexed="64"/>
      </bottom>
      <diagonal style="hair">
        <color indexed="64"/>
      </diagonal>
    </border>
    <border>
      <left/>
      <right style="hair">
        <color indexed="64"/>
      </right>
      <top/>
      <bottom style="hair">
        <color indexed="64"/>
      </bottom>
      <diagonal/>
    </border>
  </borders>
  <cellStyleXfs count="13">
    <xf numFmtId="0" fontId="0" fillId="0" borderId="0"/>
    <xf numFmtId="38" fontId="2" fillId="0" borderId="0" applyFont="0" applyFill="0" applyBorder="0" applyAlignment="0" applyProtection="0"/>
    <xf numFmtId="38" fontId="25" fillId="0" borderId="0" applyFont="0" applyFill="0" applyBorder="0" applyAlignment="0" applyProtection="0">
      <alignment vertical="center"/>
    </xf>
    <xf numFmtId="0" fontId="28" fillId="0" borderId="0">
      <alignment vertical="center"/>
    </xf>
    <xf numFmtId="0" fontId="28" fillId="0" borderId="0">
      <alignment vertical="center"/>
    </xf>
    <xf numFmtId="0" fontId="9" fillId="0" borderId="0"/>
    <xf numFmtId="0" fontId="7" fillId="0" borderId="0"/>
    <xf numFmtId="0" fontId="10" fillId="0" borderId="0"/>
    <xf numFmtId="0" fontId="10" fillId="0" borderId="0"/>
    <xf numFmtId="0" fontId="10" fillId="0" borderId="0"/>
    <xf numFmtId="0" fontId="10" fillId="0" borderId="0"/>
    <xf numFmtId="1" fontId="11" fillId="0" borderId="0"/>
    <xf numFmtId="0" fontId="1" fillId="0" borderId="0">
      <alignment vertical="center"/>
    </xf>
  </cellStyleXfs>
  <cellXfs count="527">
    <xf numFmtId="0" fontId="0" fillId="0" borderId="0" xfId="0"/>
    <xf numFmtId="177" fontId="6" fillId="2" borderId="0" xfId="10" applyNumberFormat="1" applyFont="1" applyFill="1" applyAlignment="1">
      <alignment vertical="center"/>
    </xf>
    <xf numFmtId="0" fontId="6" fillId="0" borderId="0" xfId="0" applyFont="1" applyFill="1"/>
    <xf numFmtId="0" fontId="6" fillId="0" borderId="0" xfId="0" applyFont="1" applyFill="1" applyAlignment="1">
      <alignment horizontal="center"/>
    </xf>
    <xf numFmtId="38" fontId="6" fillId="0" borderId="1" xfId="1" applyFont="1" applyFill="1" applyBorder="1"/>
    <xf numFmtId="38" fontId="6" fillId="0" borderId="2" xfId="1" applyFont="1" applyFill="1" applyBorder="1"/>
    <xf numFmtId="38" fontId="6" fillId="0" borderId="3" xfId="1" applyFont="1" applyFill="1" applyBorder="1"/>
    <xf numFmtId="0" fontId="29" fillId="0" borderId="0" xfId="0" applyFont="1" applyFill="1" applyBorder="1" applyAlignment="1">
      <alignment vertical="center"/>
    </xf>
    <xf numFmtId="0" fontId="30" fillId="0" borderId="0" xfId="0" applyFont="1" applyFill="1" applyBorder="1" applyAlignment="1">
      <alignment vertical="center"/>
    </xf>
    <xf numFmtId="0" fontId="30" fillId="0" borderId="0" xfId="0" applyFont="1" applyFill="1" applyBorder="1" applyAlignment="1">
      <alignment horizontal="right" vertical="center"/>
    </xf>
    <xf numFmtId="0" fontId="30" fillId="0" borderId="0" xfId="0" applyFont="1" applyFill="1" applyBorder="1" applyAlignment="1">
      <alignment horizontal="center" vertical="center"/>
    </xf>
    <xf numFmtId="176" fontId="30" fillId="0" borderId="0" xfId="0" applyNumberFormat="1" applyFont="1" applyFill="1" applyBorder="1" applyAlignment="1">
      <alignment vertical="center"/>
    </xf>
    <xf numFmtId="0" fontId="31" fillId="0" borderId="0" xfId="0" applyFont="1" applyFill="1" applyAlignment="1">
      <alignment vertical="center"/>
    </xf>
    <xf numFmtId="0" fontId="30" fillId="0" borderId="0" xfId="0" applyFont="1" applyAlignment="1">
      <alignment vertical="center"/>
    </xf>
    <xf numFmtId="0" fontId="32" fillId="0" borderId="0" xfId="0" applyFont="1" applyFill="1" applyAlignment="1">
      <alignment vertical="center"/>
    </xf>
    <xf numFmtId="0" fontId="30" fillId="0" borderId="0" xfId="0" applyFont="1" applyFill="1" applyAlignment="1">
      <alignment horizontal="right" vertical="center"/>
    </xf>
    <xf numFmtId="0" fontId="33" fillId="0" borderId="0" xfId="0" applyFont="1" applyAlignment="1">
      <alignment vertical="center"/>
    </xf>
    <xf numFmtId="0" fontId="30" fillId="0" borderId="0" xfId="0" applyFont="1" applyAlignment="1">
      <alignment horizontal="right" vertical="center"/>
    </xf>
    <xf numFmtId="0" fontId="34" fillId="0" borderId="0" xfId="0" applyFont="1" applyAlignment="1">
      <alignment vertical="center"/>
    </xf>
    <xf numFmtId="0" fontId="30" fillId="0" borderId="4" xfId="0" applyFont="1" applyBorder="1" applyAlignment="1">
      <alignment horizontal="center" vertical="center"/>
    </xf>
    <xf numFmtId="0" fontId="30" fillId="0" borderId="5" xfId="0" applyFont="1" applyBorder="1" applyAlignment="1">
      <alignment horizontal="center" vertical="center"/>
    </xf>
    <xf numFmtId="176" fontId="32" fillId="0" borderId="0" xfId="0" applyNumberFormat="1" applyFont="1" applyFill="1" applyBorder="1" applyAlignment="1">
      <alignment vertical="center"/>
    </xf>
    <xf numFmtId="0" fontId="32" fillId="2" borderId="0" xfId="6" applyFont="1" applyFill="1" applyBorder="1" applyAlignment="1">
      <alignment horizontal="distributed" vertical="center" indent="1"/>
    </xf>
    <xf numFmtId="49" fontId="30" fillId="2" borderId="6" xfId="6" applyNumberFormat="1" applyFont="1" applyFill="1" applyBorder="1" applyAlignment="1">
      <alignment horizontal="distributed" vertical="center"/>
    </xf>
    <xf numFmtId="0" fontId="30" fillId="2" borderId="7" xfId="6" applyFont="1" applyFill="1" applyBorder="1" applyAlignment="1">
      <alignment horizontal="distributed" vertical="center" indent="1"/>
    </xf>
    <xf numFmtId="0" fontId="30" fillId="0" borderId="2" xfId="0" applyFont="1" applyFill="1" applyBorder="1" applyAlignment="1">
      <alignment horizontal="center" vertical="center"/>
    </xf>
    <xf numFmtId="49" fontId="30" fillId="2" borderId="8" xfId="6" applyNumberFormat="1" applyFont="1" applyFill="1" applyBorder="1" applyAlignment="1">
      <alignment horizontal="distributed" vertical="center"/>
    </xf>
    <xf numFmtId="0" fontId="30" fillId="2" borderId="9" xfId="6" applyFont="1" applyFill="1" applyBorder="1" applyAlignment="1">
      <alignment horizontal="distributed" vertical="center" indent="1"/>
    </xf>
    <xf numFmtId="176" fontId="32" fillId="2" borderId="10" xfId="0" applyNumberFormat="1" applyFont="1" applyFill="1" applyBorder="1" applyAlignment="1">
      <alignment horizontal="center" vertical="center"/>
    </xf>
    <xf numFmtId="176" fontId="32" fillId="2" borderId="11" xfId="0" applyNumberFormat="1" applyFont="1" applyFill="1" applyBorder="1" applyAlignment="1">
      <alignment horizontal="center" vertical="center"/>
    </xf>
    <xf numFmtId="0" fontId="33" fillId="0" borderId="0" xfId="0" applyFont="1" applyFill="1" applyAlignment="1">
      <alignment vertical="center"/>
    </xf>
    <xf numFmtId="0" fontId="32" fillId="2" borderId="0" xfId="0" applyFont="1" applyFill="1" applyAlignment="1">
      <alignment vertical="center"/>
    </xf>
    <xf numFmtId="0" fontId="8" fillId="0" borderId="12" xfId="9" applyFont="1" applyFill="1" applyBorder="1" applyAlignment="1">
      <alignment horizontal="distributed" vertical="center" wrapText="1"/>
    </xf>
    <xf numFmtId="0" fontId="8" fillId="0" borderId="12" xfId="9" applyFont="1" applyFill="1" applyBorder="1" applyAlignment="1">
      <alignment horizontal="center" vertical="center" wrapText="1"/>
    </xf>
    <xf numFmtId="176" fontId="6" fillId="0" borderId="0" xfId="0" applyNumberFormat="1" applyFont="1" applyFill="1" applyBorder="1" applyAlignment="1">
      <alignment vertical="center" shrinkToFit="1"/>
    </xf>
    <xf numFmtId="0" fontId="6" fillId="0" borderId="0" xfId="0" applyFont="1" applyFill="1" applyAlignment="1">
      <alignment horizontal="center" vertical="center" wrapText="1"/>
    </xf>
    <xf numFmtId="0" fontId="6" fillId="0" borderId="0" xfId="0" applyFont="1" applyFill="1" applyAlignment="1">
      <alignment horizontal="center" vertical="center"/>
    </xf>
    <xf numFmtId="176" fontId="6" fillId="0" borderId="0" xfId="0" applyNumberFormat="1" applyFont="1" applyFill="1" applyAlignment="1">
      <alignment vertical="center" shrinkToFit="1"/>
    </xf>
    <xf numFmtId="0" fontId="6" fillId="0" borderId="0" xfId="0" applyFont="1" applyFill="1" applyAlignment="1">
      <alignment horizontal="center" vertical="center" shrinkToFit="1"/>
    </xf>
    <xf numFmtId="0" fontId="8" fillId="0" borderId="0" xfId="0" applyFont="1" applyFill="1" applyAlignment="1">
      <alignment vertical="center"/>
    </xf>
    <xf numFmtId="0" fontId="8" fillId="0" borderId="0" xfId="0" applyFont="1" applyFill="1" applyAlignment="1">
      <alignment horizontal="right" vertical="center"/>
    </xf>
    <xf numFmtId="0" fontId="8" fillId="0" borderId="13" xfId="0" applyFont="1" applyFill="1" applyBorder="1" applyAlignment="1">
      <alignment horizontal="distributed" vertical="center" indent="1"/>
    </xf>
    <xf numFmtId="0" fontId="8" fillId="0" borderId="0" xfId="0" applyFont="1" applyFill="1" applyAlignment="1">
      <alignment horizontal="left" vertical="center"/>
    </xf>
    <xf numFmtId="0" fontId="8" fillId="0" borderId="2" xfId="0" applyFont="1" applyFill="1" applyBorder="1" applyAlignment="1">
      <alignment horizontal="distributed" vertical="center" wrapText="1" indent="1"/>
    </xf>
    <xf numFmtId="0" fontId="8" fillId="0" borderId="14" xfId="9" applyFont="1" applyFill="1" applyBorder="1" applyAlignment="1">
      <alignment horizontal="distributed" vertical="center" wrapText="1"/>
    </xf>
    <xf numFmtId="0" fontId="8" fillId="0" borderId="0" xfId="0" applyFont="1" applyFill="1" applyAlignment="1">
      <alignment horizontal="center" vertical="center" wrapText="1"/>
    </xf>
    <xf numFmtId="0" fontId="8" fillId="0" borderId="15" xfId="0" applyFont="1" applyFill="1" applyBorder="1" applyAlignment="1">
      <alignment horizontal="centerContinuous" vertical="center"/>
    </xf>
    <xf numFmtId="0" fontId="8" fillId="0" borderId="14" xfId="9" applyFont="1" applyFill="1" applyBorder="1" applyAlignment="1">
      <alignment horizontal="center" vertical="center" wrapText="1"/>
    </xf>
    <xf numFmtId="0" fontId="8" fillId="0" borderId="0" xfId="0" applyFont="1" applyFill="1" applyBorder="1" applyAlignment="1">
      <alignment horizontal="left" vertical="center" wrapText="1"/>
    </xf>
    <xf numFmtId="0" fontId="8" fillId="0" borderId="0" xfId="0" applyFont="1" applyFill="1" applyAlignment="1">
      <alignment horizontal="center" vertical="center"/>
    </xf>
    <xf numFmtId="0" fontId="8" fillId="0" borderId="0" xfId="6" applyFont="1" applyFill="1" applyBorder="1" applyAlignment="1">
      <alignment horizontal="distributed" vertical="center"/>
    </xf>
    <xf numFmtId="176" fontId="8" fillId="0" borderId="0" xfId="0" applyNumberFormat="1" applyFont="1" applyFill="1" applyBorder="1" applyAlignment="1">
      <alignment vertical="center"/>
    </xf>
    <xf numFmtId="0" fontId="8" fillId="0" borderId="13" xfId="0" applyFont="1" applyFill="1" applyBorder="1" applyAlignment="1">
      <alignment vertical="center"/>
    </xf>
    <xf numFmtId="0" fontId="8" fillId="0" borderId="2" xfId="0" applyFont="1" applyFill="1" applyBorder="1" applyAlignment="1">
      <alignment horizontal="left" vertical="center" wrapText="1"/>
    </xf>
    <xf numFmtId="0" fontId="8" fillId="0" borderId="16" xfId="0" applyFont="1" applyFill="1" applyBorder="1" applyAlignment="1">
      <alignment horizontal="distributed" vertical="center" wrapText="1"/>
    </xf>
    <xf numFmtId="0" fontId="8" fillId="0" borderId="17" xfId="0" applyFont="1" applyFill="1" applyBorder="1" applyAlignment="1">
      <alignment horizontal="distributed" vertical="center" wrapText="1"/>
    </xf>
    <xf numFmtId="0" fontId="8" fillId="0" borderId="0" xfId="0" applyFont="1" applyFill="1" applyBorder="1" applyAlignment="1">
      <alignment vertical="center"/>
    </xf>
    <xf numFmtId="0" fontId="8" fillId="0" borderId="18" xfId="0" applyFont="1" applyFill="1" applyBorder="1" applyAlignment="1">
      <alignment vertical="center"/>
    </xf>
    <xf numFmtId="0" fontId="8" fillId="0" borderId="0" xfId="0" applyFont="1" applyFill="1" applyAlignment="1">
      <alignment horizontal="left" vertical="center" wrapText="1"/>
    </xf>
    <xf numFmtId="0" fontId="6" fillId="0" borderId="19" xfId="0" applyFont="1" applyFill="1" applyBorder="1" applyAlignment="1">
      <alignment horizontal="center" vertical="center"/>
    </xf>
    <xf numFmtId="0" fontId="15" fillId="0" borderId="0" xfId="0" applyFont="1" applyFill="1" applyBorder="1" applyAlignment="1">
      <alignment vertical="center"/>
    </xf>
    <xf numFmtId="0" fontId="6" fillId="0" borderId="0" xfId="0" applyFont="1" applyFill="1" applyBorder="1" applyAlignment="1">
      <alignment vertical="center"/>
    </xf>
    <xf numFmtId="0" fontId="6" fillId="0" borderId="0" xfId="0" applyFont="1" applyFill="1" applyBorder="1" applyAlignment="1">
      <alignment horizontal="right" vertical="center"/>
    </xf>
    <xf numFmtId="0" fontId="6" fillId="0" borderId="20" xfId="0" applyFont="1" applyFill="1" applyBorder="1" applyAlignment="1">
      <alignment horizontal="center" vertical="center"/>
    </xf>
    <xf numFmtId="0" fontId="6" fillId="0" borderId="0" xfId="0" applyFont="1" applyFill="1" applyBorder="1" applyAlignment="1">
      <alignment horizontal="center" vertical="center"/>
    </xf>
    <xf numFmtId="182" fontId="6" fillId="0" borderId="21" xfId="5" applyNumberFormat="1" applyFont="1" applyFill="1" applyBorder="1" applyAlignment="1">
      <alignment vertical="center"/>
    </xf>
    <xf numFmtId="182" fontId="6" fillId="0" borderId="14" xfId="5" applyNumberFormat="1" applyFont="1" applyFill="1" applyBorder="1" applyAlignment="1">
      <alignment vertical="center"/>
    </xf>
    <xf numFmtId="183" fontId="6" fillId="0" borderId="22" xfId="5" applyNumberFormat="1" applyFont="1" applyFill="1" applyBorder="1" applyAlignment="1">
      <alignment vertical="center"/>
    </xf>
    <xf numFmtId="182" fontId="6" fillId="0" borderId="12" xfId="11" applyNumberFormat="1" applyFont="1" applyFill="1" applyBorder="1" applyAlignment="1">
      <alignment vertical="center"/>
    </xf>
    <xf numFmtId="182" fontId="6" fillId="0" borderId="14" xfId="11" applyNumberFormat="1" applyFont="1" applyFill="1" applyBorder="1" applyAlignment="1">
      <alignment vertical="center"/>
    </xf>
    <xf numFmtId="182" fontId="6" fillId="0" borderId="12" xfId="7" applyNumberFormat="1" applyFont="1" applyFill="1" applyBorder="1" applyAlignment="1">
      <alignment vertical="center"/>
    </xf>
    <xf numFmtId="182" fontId="6" fillId="0" borderId="23" xfId="7" applyNumberFormat="1" applyFont="1" applyFill="1" applyBorder="1" applyAlignment="1">
      <alignment vertical="center"/>
    </xf>
    <xf numFmtId="182" fontId="6" fillId="0" borderId="22" xfId="7" applyNumberFormat="1" applyFont="1" applyFill="1" applyBorder="1" applyAlignment="1">
      <alignment vertical="center"/>
    </xf>
    <xf numFmtId="181" fontId="6" fillId="0" borderId="14" xfId="7" applyNumberFormat="1" applyFont="1" applyFill="1" applyBorder="1" applyAlignment="1">
      <alignment vertical="center"/>
    </xf>
    <xf numFmtId="182" fontId="6" fillId="0" borderId="24" xfId="11" applyNumberFormat="1" applyFont="1" applyFill="1" applyBorder="1" applyAlignment="1">
      <alignment vertical="center"/>
    </xf>
    <xf numFmtId="182" fontId="6" fillId="0" borderId="12" xfId="5" applyNumberFormat="1" applyFont="1" applyFill="1" applyBorder="1" applyAlignment="1" applyProtection="1">
      <alignment vertical="center"/>
    </xf>
    <xf numFmtId="182" fontId="6" fillId="0" borderId="25" xfId="5" applyNumberFormat="1" applyFont="1" applyFill="1" applyBorder="1" applyAlignment="1" applyProtection="1">
      <alignment vertical="center"/>
    </xf>
    <xf numFmtId="182" fontId="6" fillId="0" borderId="14" xfId="5" applyNumberFormat="1" applyFont="1" applyFill="1" applyBorder="1" applyAlignment="1" applyProtection="1">
      <alignment vertical="center"/>
    </xf>
    <xf numFmtId="182" fontId="6" fillId="0" borderId="26" xfId="5" applyNumberFormat="1" applyFont="1" applyFill="1" applyBorder="1" applyAlignment="1" applyProtection="1">
      <alignment vertical="center"/>
    </xf>
    <xf numFmtId="182" fontId="6" fillId="0" borderId="0" xfId="5" applyNumberFormat="1" applyFont="1" applyFill="1" applyBorder="1" applyAlignment="1" applyProtection="1">
      <alignment vertical="center"/>
    </xf>
    <xf numFmtId="182" fontId="13" fillId="0" borderId="27" xfId="5" applyNumberFormat="1" applyFont="1" applyFill="1" applyBorder="1" applyAlignment="1" applyProtection="1">
      <alignment vertical="center"/>
    </xf>
    <xf numFmtId="182" fontId="13" fillId="0" borderId="0" xfId="5" applyNumberFormat="1" applyFont="1" applyFill="1" applyBorder="1" applyAlignment="1" applyProtection="1">
      <alignment vertical="center"/>
    </xf>
    <xf numFmtId="0" fontId="6" fillId="0" borderId="0" xfId="5" applyFont="1" applyFill="1" applyBorder="1" applyAlignment="1" applyProtection="1">
      <alignment horizontal="distributed" vertical="center"/>
    </xf>
    <xf numFmtId="0" fontId="6" fillId="0" borderId="0" xfId="5" applyFont="1" applyFill="1" applyAlignment="1">
      <alignment vertical="center"/>
    </xf>
    <xf numFmtId="0" fontId="6" fillId="0" borderId="0" xfId="5" applyFont="1" applyFill="1" applyBorder="1" applyAlignment="1">
      <alignment vertical="center"/>
    </xf>
    <xf numFmtId="0" fontId="6" fillId="0" borderId="0" xfId="5" applyFont="1" applyFill="1" applyBorder="1" applyAlignment="1">
      <alignment horizontal="right" vertical="center"/>
    </xf>
    <xf numFmtId="0" fontId="6" fillId="0" borderId="28" xfId="7" applyFont="1" applyFill="1" applyBorder="1" applyAlignment="1">
      <alignment horizontal="distributed" vertical="center"/>
    </xf>
    <xf numFmtId="0" fontId="6" fillId="0" borderId="21" xfId="7" applyFont="1" applyFill="1" applyBorder="1" applyAlignment="1">
      <alignment horizontal="distributed" vertical="center"/>
    </xf>
    <xf numFmtId="0" fontId="6" fillId="0" borderId="0" xfId="7" applyFont="1" applyFill="1" applyAlignment="1">
      <alignment vertical="center"/>
    </xf>
    <xf numFmtId="0" fontId="6" fillId="0" borderId="0" xfId="5" applyFont="1" applyFill="1" applyAlignment="1">
      <alignment horizontal="right" vertical="center"/>
    </xf>
    <xf numFmtId="0" fontId="8" fillId="0" borderId="0" xfId="9" applyFont="1" applyFill="1" applyBorder="1" applyAlignment="1">
      <alignment horizontal="center" vertical="center" wrapText="1"/>
    </xf>
    <xf numFmtId="0" fontId="8" fillId="0" borderId="25" xfId="9" applyFont="1" applyFill="1" applyBorder="1" applyAlignment="1">
      <alignment horizontal="distributed" vertical="center" wrapText="1"/>
    </xf>
    <xf numFmtId="180" fontId="6" fillId="0" borderId="0" xfId="11" applyNumberFormat="1" applyFont="1" applyFill="1" applyBorder="1" applyAlignment="1" applyProtection="1">
      <alignment horizontal="center" vertical="center"/>
    </xf>
    <xf numFmtId="179" fontId="6" fillId="0" borderId="0" xfId="11" applyNumberFormat="1" applyFont="1" applyFill="1" applyBorder="1" applyAlignment="1" applyProtection="1">
      <alignment horizontal="center" vertical="center"/>
    </xf>
    <xf numFmtId="180" fontId="6" fillId="0" borderId="0" xfId="11" applyNumberFormat="1" applyFont="1" applyFill="1" applyAlignment="1" applyProtection="1">
      <alignment horizontal="center" vertical="center"/>
    </xf>
    <xf numFmtId="1" fontId="6" fillId="0" borderId="0" xfId="11" applyFont="1" applyFill="1" applyAlignment="1">
      <alignment horizontal="center" vertical="center"/>
    </xf>
    <xf numFmtId="0" fontId="6" fillId="0" borderId="15" xfId="5" applyFont="1" applyFill="1" applyBorder="1" applyAlignment="1" applyProtection="1">
      <alignment horizontal="distributed" vertical="center"/>
    </xf>
    <xf numFmtId="0" fontId="6" fillId="0" borderId="29" xfId="5" applyFont="1" applyFill="1" applyBorder="1" applyAlignment="1" applyProtection="1">
      <alignment horizontal="distributed" vertical="center" indent="1"/>
    </xf>
    <xf numFmtId="1" fontId="6" fillId="0" borderId="0" xfId="11" applyFont="1" applyFill="1" applyAlignment="1">
      <alignment vertical="center"/>
    </xf>
    <xf numFmtId="0" fontId="6" fillId="0" borderId="29" xfId="5" applyFont="1" applyFill="1" applyBorder="1" applyAlignment="1" applyProtection="1">
      <alignment horizontal="distributed" vertical="center" wrapText="1" indent="1"/>
    </xf>
    <xf numFmtId="1" fontId="6" fillId="0" borderId="0" xfId="5" applyNumberFormat="1" applyFont="1" applyFill="1" applyBorder="1" applyAlignment="1" applyProtection="1">
      <alignment horizontal="distributed" vertical="center" indent="1"/>
    </xf>
    <xf numFmtId="49" fontId="10" fillId="2" borderId="0" xfId="8" applyNumberFormat="1" applyFont="1" applyFill="1" applyAlignment="1">
      <alignment vertical="center"/>
    </xf>
    <xf numFmtId="177" fontId="8" fillId="2" borderId="0" xfId="10" applyNumberFormat="1" applyFont="1" applyFill="1" applyAlignment="1">
      <alignment vertical="center"/>
    </xf>
    <xf numFmtId="177" fontId="8" fillId="2" borderId="0" xfId="10" applyNumberFormat="1" applyFont="1" applyFill="1" applyAlignment="1">
      <alignment horizontal="right" vertical="center"/>
    </xf>
    <xf numFmtId="177" fontId="8" fillId="2" borderId="0" xfId="10" applyNumberFormat="1" applyFont="1" applyFill="1" applyBorder="1" applyAlignment="1">
      <alignment horizontal="center" vertical="center"/>
    </xf>
    <xf numFmtId="177" fontId="8" fillId="2" borderId="0" xfId="10" applyNumberFormat="1" applyFont="1" applyFill="1" applyBorder="1" applyAlignment="1">
      <alignment vertical="center"/>
    </xf>
    <xf numFmtId="177" fontId="8" fillId="2" borderId="0" xfId="10" applyNumberFormat="1" applyFont="1" applyFill="1" applyBorder="1" applyAlignment="1">
      <alignment horizontal="centerContinuous" vertical="center"/>
    </xf>
    <xf numFmtId="177" fontId="17" fillId="2" borderId="0" xfId="10" applyNumberFormat="1" applyFont="1" applyFill="1" applyBorder="1" applyAlignment="1">
      <alignment vertical="center"/>
    </xf>
    <xf numFmtId="177" fontId="8" fillId="2" borderId="0" xfId="10" applyNumberFormat="1" applyFont="1" applyFill="1" applyBorder="1" applyAlignment="1">
      <alignment horizontal="left" vertical="center"/>
    </xf>
    <xf numFmtId="0" fontId="6" fillId="0" borderId="0" xfId="0" applyFont="1" applyFill="1" applyAlignment="1"/>
    <xf numFmtId="0" fontId="6" fillId="0" borderId="0" xfId="0" applyFont="1" applyFill="1" applyBorder="1"/>
    <xf numFmtId="0" fontId="8" fillId="0" borderId="30" xfId="0" applyFont="1" applyFill="1" applyBorder="1" applyAlignment="1">
      <alignment horizontal="distributed" vertical="center" wrapText="1"/>
    </xf>
    <xf numFmtId="0" fontId="8" fillId="0" borderId="31" xfId="0" applyFont="1" applyFill="1" applyBorder="1" applyAlignment="1">
      <alignment vertical="center"/>
    </xf>
    <xf numFmtId="0" fontId="8" fillId="0" borderId="0" xfId="9" applyFont="1" applyFill="1" applyBorder="1" applyAlignment="1">
      <alignment vertical="center" wrapText="1"/>
    </xf>
    <xf numFmtId="49" fontId="8" fillId="0" borderId="0" xfId="6" applyNumberFormat="1" applyFont="1" applyFill="1" applyBorder="1" applyAlignment="1">
      <alignment horizontal="distributed" vertical="center"/>
    </xf>
    <xf numFmtId="0" fontId="16" fillId="0" borderId="32" xfId="0" applyFont="1" applyFill="1" applyBorder="1" applyAlignment="1">
      <alignment horizontal="centerContinuous" vertical="center"/>
    </xf>
    <xf numFmtId="0" fontId="16" fillId="0" borderId="33" xfId="0" applyFont="1" applyFill="1" applyBorder="1" applyAlignment="1">
      <alignment horizontal="centerContinuous" vertical="center"/>
    </xf>
    <xf numFmtId="0" fontId="6" fillId="0" borderId="0" xfId="0" applyFont="1" applyFill="1" applyBorder="1" applyAlignment="1">
      <alignment horizontal="center"/>
    </xf>
    <xf numFmtId="0" fontId="6" fillId="0" borderId="3" xfId="0" applyFont="1" applyFill="1" applyBorder="1" applyAlignment="1">
      <alignment horizontal="center" vertical="center" wrapText="1" shrinkToFit="1"/>
    </xf>
    <xf numFmtId="0" fontId="6" fillId="0" borderId="32" xfId="0" applyFont="1" applyFill="1" applyBorder="1" applyAlignment="1">
      <alignment horizontal="center" vertical="center" wrapText="1" shrinkToFit="1"/>
    </xf>
    <xf numFmtId="0" fontId="6" fillId="0" borderId="34" xfId="0" applyFont="1" applyFill="1" applyBorder="1" applyAlignment="1">
      <alignment horizontal="center" vertical="center" wrapText="1" shrinkToFit="1"/>
    </xf>
    <xf numFmtId="0" fontId="6" fillId="0" borderId="0" xfId="0" applyFont="1" applyFill="1" applyAlignment="1">
      <alignment wrapText="1"/>
    </xf>
    <xf numFmtId="176" fontId="32" fillId="5" borderId="35" xfId="0" applyNumberFormat="1" applyFont="1" applyFill="1" applyBorder="1" applyAlignment="1">
      <alignment vertical="center"/>
    </xf>
    <xf numFmtId="176" fontId="32" fillId="5" borderId="36" xfId="0" applyNumberFormat="1" applyFont="1" applyFill="1" applyBorder="1" applyAlignment="1">
      <alignment vertical="center"/>
    </xf>
    <xf numFmtId="176" fontId="32" fillId="5" borderId="37" xfId="0" applyNumberFormat="1" applyFont="1" applyFill="1" applyBorder="1" applyAlignment="1">
      <alignment vertical="center"/>
    </xf>
    <xf numFmtId="176" fontId="32" fillId="5" borderId="38" xfId="0" applyNumberFormat="1" applyFont="1" applyFill="1" applyBorder="1" applyAlignment="1">
      <alignment vertical="center"/>
    </xf>
    <xf numFmtId="176" fontId="32" fillId="5" borderId="39" xfId="0" applyNumberFormat="1" applyFont="1" applyFill="1" applyBorder="1" applyAlignment="1">
      <alignment vertical="center"/>
    </xf>
    <xf numFmtId="176" fontId="32" fillId="5" borderId="40" xfId="0" applyNumberFormat="1" applyFont="1" applyFill="1" applyBorder="1" applyAlignment="1">
      <alignment vertical="center"/>
    </xf>
    <xf numFmtId="176" fontId="32" fillId="5" borderId="41" xfId="0" applyNumberFormat="1" applyFont="1" applyFill="1" applyBorder="1" applyAlignment="1">
      <alignment vertical="center"/>
    </xf>
    <xf numFmtId="176" fontId="32" fillId="5" borderId="42" xfId="0" applyNumberFormat="1" applyFont="1" applyFill="1" applyBorder="1" applyAlignment="1">
      <alignment vertical="center"/>
    </xf>
    <xf numFmtId="0" fontId="30" fillId="0" borderId="0" xfId="0" applyFont="1" applyFill="1" applyAlignment="1">
      <alignment vertical="center"/>
    </xf>
    <xf numFmtId="0" fontId="29" fillId="0" borderId="0" xfId="0" applyFont="1" applyFill="1" applyBorder="1" applyAlignment="1">
      <alignment horizontal="center" vertical="center"/>
    </xf>
    <xf numFmtId="0" fontId="34" fillId="0" borderId="0" xfId="0" applyFont="1" applyFill="1" applyAlignment="1">
      <alignment vertical="center"/>
    </xf>
    <xf numFmtId="0" fontId="35" fillId="0" borderId="0" xfId="0" applyFont="1" applyFill="1" applyBorder="1" applyAlignment="1">
      <alignment horizontal="right" vertical="center"/>
    </xf>
    <xf numFmtId="177" fontId="6" fillId="2" borderId="0" xfId="10" applyNumberFormat="1" applyFont="1" applyFill="1" applyBorder="1" applyAlignment="1">
      <alignment vertical="center"/>
    </xf>
    <xf numFmtId="177" fontId="8" fillId="0" borderId="0" xfId="10" applyNumberFormat="1" applyFont="1" applyFill="1" applyBorder="1" applyAlignment="1">
      <alignment vertical="center" wrapText="1"/>
    </xf>
    <xf numFmtId="0" fontId="30" fillId="0" borderId="0" xfId="0" applyFont="1" applyFill="1" applyBorder="1" applyAlignment="1">
      <alignment horizontal="center" vertical="center" wrapText="1"/>
    </xf>
    <xf numFmtId="178" fontId="30" fillId="0" borderId="0" xfId="0" applyNumberFormat="1" applyFont="1" applyFill="1" applyBorder="1" applyAlignment="1">
      <alignment vertical="center"/>
    </xf>
    <xf numFmtId="0" fontId="32" fillId="2" borderId="20" xfId="6" applyFont="1" applyFill="1" applyBorder="1" applyAlignment="1">
      <alignment horizontal="distributed" vertical="center" wrapText="1" indent="1"/>
    </xf>
    <xf numFmtId="0" fontId="32" fillId="2" borderId="0" xfId="6" applyFont="1" applyFill="1" applyBorder="1" applyAlignment="1">
      <alignment horizontal="distributed" vertical="center" wrapText="1" indent="1"/>
    </xf>
    <xf numFmtId="0" fontId="32" fillId="2" borderId="7" xfId="6" applyFont="1" applyFill="1" applyBorder="1" applyAlignment="1">
      <alignment horizontal="distributed" vertical="center" wrapText="1" indent="1"/>
    </xf>
    <xf numFmtId="0" fontId="32" fillId="2" borderId="0" xfId="6" applyFont="1" applyFill="1" applyBorder="1" applyAlignment="1">
      <alignment horizontal="distributed" vertical="center" indent="1" shrinkToFit="1"/>
    </xf>
    <xf numFmtId="0" fontId="6" fillId="0" borderId="32" xfId="0" applyFont="1" applyFill="1" applyBorder="1" applyAlignment="1">
      <alignment horizontal="center" vertical="center" wrapText="1"/>
    </xf>
    <xf numFmtId="0" fontId="6" fillId="0" borderId="33" xfId="0" applyFont="1" applyFill="1" applyBorder="1" applyAlignment="1">
      <alignment horizontal="center" vertical="center" wrapText="1"/>
    </xf>
    <xf numFmtId="0" fontId="6" fillId="0" borderId="32" xfId="0" applyFont="1" applyFill="1" applyBorder="1" applyAlignment="1">
      <alignment horizontal="center"/>
    </xf>
    <xf numFmtId="0" fontId="32" fillId="0" borderId="31" xfId="6" applyFont="1" applyFill="1" applyBorder="1" applyAlignment="1">
      <alignment horizontal="distributed" vertical="center" wrapText="1" indent="1"/>
    </xf>
    <xf numFmtId="0" fontId="32" fillId="0" borderId="43" xfId="6" applyFont="1" applyFill="1" applyBorder="1" applyAlignment="1">
      <alignment horizontal="distributed" vertical="center" wrapText="1" indent="1"/>
    </xf>
    <xf numFmtId="0" fontId="32" fillId="0" borderId="43" xfId="6" applyFont="1" applyFill="1" applyBorder="1" applyAlignment="1">
      <alignment horizontal="distributed" vertical="center" indent="1" shrinkToFit="1"/>
    </xf>
    <xf numFmtId="0" fontId="32" fillId="0" borderId="43" xfId="6" applyFont="1" applyFill="1" applyBorder="1" applyAlignment="1">
      <alignment horizontal="distributed" vertical="center" indent="1"/>
    </xf>
    <xf numFmtId="0" fontId="32" fillId="0" borderId="43" xfId="6" applyFont="1" applyFill="1" applyBorder="1" applyAlignment="1">
      <alignment horizontal="center" vertical="center" shrinkToFit="1"/>
    </xf>
    <xf numFmtId="0" fontId="32" fillId="0" borderId="44" xfId="6" applyFont="1" applyFill="1" applyBorder="1" applyAlignment="1">
      <alignment horizontal="distributed" vertical="center" wrapText="1" indent="1"/>
    </xf>
    <xf numFmtId="0" fontId="30" fillId="0" borderId="45" xfId="0" applyFont="1" applyFill="1" applyBorder="1" applyAlignment="1">
      <alignment horizontal="center" vertical="center"/>
    </xf>
    <xf numFmtId="0" fontId="33" fillId="0" borderId="46" xfId="0" applyFont="1" applyFill="1" applyBorder="1" applyAlignment="1">
      <alignment horizontal="center" vertical="center"/>
    </xf>
    <xf numFmtId="0" fontId="33" fillId="0" borderId="41" xfId="0" applyFont="1" applyFill="1" applyBorder="1" applyAlignment="1">
      <alignment horizontal="center" vertical="center"/>
    </xf>
    <xf numFmtId="176" fontId="32" fillId="0" borderId="45" xfId="0" applyNumberFormat="1" applyFont="1" applyFill="1" applyBorder="1" applyAlignment="1">
      <alignment vertical="center"/>
    </xf>
    <xf numFmtId="176" fontId="32" fillId="0" borderId="1" xfId="0" applyNumberFormat="1" applyFont="1" applyFill="1" applyBorder="1" applyAlignment="1">
      <alignment vertical="center"/>
    </xf>
    <xf numFmtId="176" fontId="32" fillId="0" borderId="3" xfId="0" applyNumberFormat="1" applyFont="1" applyFill="1" applyBorder="1" applyAlignment="1">
      <alignment horizontal="center" vertical="center"/>
    </xf>
    <xf numFmtId="176" fontId="32" fillId="0" borderId="3" xfId="0" applyNumberFormat="1" applyFont="1" applyFill="1" applyBorder="1" applyAlignment="1">
      <alignment vertical="center"/>
    </xf>
    <xf numFmtId="0" fontId="8" fillId="0" borderId="8" xfId="0" applyFont="1" applyFill="1" applyBorder="1" applyAlignment="1">
      <alignment horizontal="centerContinuous" vertical="center"/>
    </xf>
    <xf numFmtId="0" fontId="8" fillId="0" borderId="23" xfId="9" applyFont="1" applyFill="1" applyBorder="1" applyAlignment="1">
      <alignment horizontal="center" vertical="center"/>
    </xf>
    <xf numFmtId="49" fontId="6" fillId="0" borderId="6" xfId="6" applyNumberFormat="1" applyFont="1" applyFill="1" applyBorder="1" applyAlignment="1">
      <alignment horizontal="distributed" vertical="center"/>
    </xf>
    <xf numFmtId="49" fontId="6" fillId="0" borderId="32" xfId="6" applyNumberFormat="1" applyFont="1" applyFill="1" applyBorder="1" applyAlignment="1">
      <alignment horizontal="distributed" vertical="center"/>
    </xf>
    <xf numFmtId="0" fontId="8" fillId="0" borderId="6" xfId="0" applyFont="1" applyFill="1" applyBorder="1" applyAlignment="1">
      <alignment vertical="center" wrapText="1"/>
    </xf>
    <xf numFmtId="0" fontId="8" fillId="0" borderId="10" xfId="9" applyFont="1" applyFill="1" applyBorder="1" applyAlignment="1">
      <alignment horizontal="center" vertical="center" wrapText="1"/>
    </xf>
    <xf numFmtId="0" fontId="8" fillId="0" borderId="10" xfId="0" applyFont="1" applyFill="1" applyBorder="1" applyAlignment="1">
      <alignment horizontal="center" vertical="center" wrapText="1"/>
    </xf>
    <xf numFmtId="0" fontId="8" fillId="0" borderId="47" xfId="9" applyFont="1" applyFill="1" applyBorder="1" applyAlignment="1">
      <alignment horizontal="center" vertical="center" wrapText="1"/>
    </xf>
    <xf numFmtId="0" fontId="8" fillId="0" borderId="24" xfId="0" applyFont="1" applyFill="1" applyBorder="1" applyAlignment="1">
      <alignment horizontal="center" vertical="center"/>
    </xf>
    <xf numFmtId="176" fontId="8" fillId="0" borderId="10" xfId="0" applyNumberFormat="1" applyFont="1" applyFill="1" applyBorder="1" applyAlignment="1">
      <alignment horizontal="center" vertical="center"/>
    </xf>
    <xf numFmtId="0" fontId="6" fillId="0" borderId="7" xfId="0" applyFont="1" applyFill="1" applyBorder="1" applyAlignment="1">
      <alignment horizontal="center" vertical="center"/>
    </xf>
    <xf numFmtId="0" fontId="6" fillId="0" borderId="7" xfId="0" applyFont="1" applyFill="1" applyBorder="1" applyAlignment="1">
      <alignment horizontal="center" vertical="center" wrapText="1"/>
    </xf>
    <xf numFmtId="0" fontId="8" fillId="0" borderId="29" xfId="9" applyFont="1" applyFill="1" applyBorder="1" applyAlignment="1">
      <alignment horizontal="center" vertical="center" wrapText="1"/>
    </xf>
    <xf numFmtId="0" fontId="8" fillId="0" borderId="9" xfId="9" applyFont="1" applyFill="1" applyBorder="1" applyAlignment="1">
      <alignment horizontal="center" vertical="center"/>
    </xf>
    <xf numFmtId="0" fontId="8" fillId="0" borderId="31" xfId="0" applyFont="1" applyFill="1" applyBorder="1" applyAlignment="1">
      <alignment horizontal="distributed" vertical="center" indent="1"/>
    </xf>
    <xf numFmtId="0" fontId="8" fillId="0" borderId="43" xfId="0" applyFont="1" applyFill="1" applyBorder="1" applyAlignment="1">
      <alignment horizontal="distributed" vertical="center" wrapText="1" indent="1"/>
    </xf>
    <xf numFmtId="0" fontId="8" fillId="0" borderId="48" xfId="0" applyFont="1" applyFill="1" applyBorder="1" applyAlignment="1">
      <alignment horizontal="centerContinuous" vertical="center" wrapText="1"/>
    </xf>
    <xf numFmtId="0" fontId="8" fillId="0" borderId="49" xfId="0" applyFont="1" applyFill="1" applyBorder="1" applyAlignment="1">
      <alignment horizontal="centerContinuous" vertical="center"/>
    </xf>
    <xf numFmtId="0" fontId="6" fillId="0" borderId="33" xfId="6" applyFont="1" applyFill="1" applyBorder="1" applyAlignment="1">
      <alignment horizontal="distributed" vertical="center" indent="1"/>
    </xf>
    <xf numFmtId="0" fontId="8" fillId="0" borderId="50" xfId="0" applyFont="1" applyFill="1" applyBorder="1" applyAlignment="1">
      <alignment horizontal="distributed" vertical="center" wrapText="1"/>
    </xf>
    <xf numFmtId="0" fontId="8" fillId="0" borderId="42" xfId="9" applyFont="1" applyFill="1" applyBorder="1" applyAlignment="1">
      <alignment horizontal="center" vertical="center" wrapText="1"/>
    </xf>
    <xf numFmtId="176" fontId="8" fillId="0" borderId="42" xfId="0" applyNumberFormat="1" applyFont="1" applyFill="1" applyBorder="1" applyAlignment="1">
      <alignment horizontal="center" vertical="center"/>
    </xf>
    <xf numFmtId="0" fontId="8" fillId="0" borderId="43" xfId="0" applyFont="1" applyFill="1" applyBorder="1" applyAlignment="1">
      <alignment horizontal="left" vertical="center" wrapText="1"/>
    </xf>
    <xf numFmtId="0" fontId="8" fillId="0" borderId="44" xfId="0" applyFont="1" applyFill="1" applyBorder="1" applyAlignment="1">
      <alignment vertical="center" wrapText="1"/>
    </xf>
    <xf numFmtId="0" fontId="6" fillId="0" borderId="44" xfId="6" applyFont="1" applyFill="1" applyBorder="1" applyAlignment="1">
      <alignment horizontal="distributed" vertical="center" indent="1"/>
    </xf>
    <xf numFmtId="0" fontId="6" fillId="0" borderId="24" xfId="0" applyFont="1" applyFill="1" applyBorder="1" applyAlignment="1">
      <alignment horizontal="center" vertical="center"/>
    </xf>
    <xf numFmtId="176" fontId="6" fillId="0" borderId="22" xfId="0" applyNumberFormat="1" applyFont="1" applyFill="1" applyBorder="1" applyAlignment="1">
      <alignment vertical="center" shrinkToFit="1"/>
    </xf>
    <xf numFmtId="182" fontId="6" fillId="0" borderId="23" xfId="5" applyNumberFormat="1" applyFont="1" applyFill="1" applyBorder="1" applyAlignment="1" applyProtection="1">
      <alignment vertical="center"/>
    </xf>
    <xf numFmtId="182" fontId="6" fillId="0" borderId="51" xfId="5" applyNumberFormat="1" applyFont="1" applyFill="1" applyBorder="1" applyAlignment="1" applyProtection="1">
      <alignment vertical="center"/>
    </xf>
    <xf numFmtId="182" fontId="6" fillId="0" borderId="22" xfId="5" applyNumberFormat="1" applyFont="1" applyFill="1" applyBorder="1" applyAlignment="1" applyProtection="1">
      <alignment vertical="center"/>
    </xf>
    <xf numFmtId="0" fontId="8" fillId="0" borderId="52" xfId="9" applyFont="1" applyFill="1" applyBorder="1" applyAlignment="1">
      <alignment horizontal="center" vertical="center"/>
    </xf>
    <xf numFmtId="0" fontId="8" fillId="0" borderId="53" xfId="9" applyFont="1" applyFill="1" applyBorder="1" applyAlignment="1">
      <alignment horizontal="center" vertical="center"/>
    </xf>
    <xf numFmtId="0" fontId="8" fillId="0" borderId="0" xfId="0" applyFont="1" applyFill="1" applyBorder="1" applyAlignment="1">
      <alignment horizontal="center" vertical="center" wrapText="1"/>
    </xf>
    <xf numFmtId="0" fontId="8" fillId="0" borderId="0" xfId="0" applyFont="1" applyFill="1" applyBorder="1" applyAlignment="1">
      <alignment horizontal="center" vertical="center"/>
    </xf>
    <xf numFmtId="178" fontId="8" fillId="0" borderId="0" xfId="0" applyNumberFormat="1" applyFont="1" applyFill="1" applyBorder="1" applyAlignment="1">
      <alignment vertical="center"/>
    </xf>
    <xf numFmtId="0" fontId="8" fillId="0" borderId="0" xfId="0" applyFont="1" applyFill="1" applyBorder="1" applyAlignment="1">
      <alignment vertical="center" wrapText="1"/>
    </xf>
    <xf numFmtId="0" fontId="19" fillId="0" borderId="43" xfId="0" applyFont="1" applyFill="1" applyBorder="1" applyAlignment="1">
      <alignment horizontal="center" vertical="center"/>
    </xf>
    <xf numFmtId="176" fontId="10" fillId="0" borderId="0" xfId="0" applyNumberFormat="1" applyFont="1" applyFill="1" applyBorder="1" applyAlignment="1">
      <alignment vertical="center"/>
    </xf>
    <xf numFmtId="0" fontId="10" fillId="0" borderId="0" xfId="0" applyFont="1" applyFill="1" applyAlignment="1">
      <alignment vertical="center"/>
    </xf>
    <xf numFmtId="0" fontId="10" fillId="0" borderId="0" xfId="0" applyFont="1"/>
    <xf numFmtId="0" fontId="10" fillId="0" borderId="0" xfId="0" applyFont="1" applyAlignment="1">
      <alignment vertical="center"/>
    </xf>
    <xf numFmtId="0" fontId="19" fillId="0" borderId="0" xfId="0" applyFont="1" applyFill="1" applyBorder="1" applyAlignment="1">
      <alignment horizontal="center" vertical="center"/>
    </xf>
    <xf numFmtId="0" fontId="19" fillId="0" borderId="0" xfId="6" applyFont="1" applyFill="1" applyBorder="1" applyAlignment="1">
      <alignment horizontal="distributed" vertical="center"/>
    </xf>
    <xf numFmtId="0" fontId="10" fillId="0" borderId="0" xfId="0" applyFont="1" applyFill="1" applyBorder="1" applyAlignment="1">
      <alignment vertical="center"/>
    </xf>
    <xf numFmtId="176" fontId="18" fillId="0" borderId="0" xfId="0" applyNumberFormat="1" applyFont="1" applyFill="1" applyBorder="1" applyAlignment="1">
      <alignment horizontal="center" vertical="center"/>
    </xf>
    <xf numFmtId="0" fontId="18" fillId="0" borderId="0" xfId="0" applyFont="1" applyFill="1" applyBorder="1" applyAlignment="1">
      <alignment horizontal="center" vertical="center"/>
    </xf>
    <xf numFmtId="0" fontId="10" fillId="0" borderId="0" xfId="0" applyFont="1" applyBorder="1" applyAlignment="1">
      <alignment vertical="center"/>
    </xf>
    <xf numFmtId="0" fontId="18" fillId="0" borderId="0" xfId="0" applyFont="1" applyFill="1" applyBorder="1" applyAlignment="1">
      <alignment vertical="center"/>
    </xf>
    <xf numFmtId="0" fontId="20" fillId="0" borderId="0" xfId="6" applyFont="1" applyFill="1" applyBorder="1" applyAlignment="1">
      <alignment vertical="center"/>
    </xf>
    <xf numFmtId="0" fontId="19" fillId="0" borderId="0" xfId="0" applyFont="1" applyFill="1" applyAlignment="1">
      <alignment vertical="center"/>
    </xf>
    <xf numFmtId="0" fontId="0" fillId="0" borderId="0" xfId="0" applyFill="1" applyBorder="1" applyAlignment="1">
      <alignment vertical="center"/>
    </xf>
    <xf numFmtId="0" fontId="0" fillId="0" borderId="0" xfId="0" applyAlignment="1">
      <alignment vertical="center"/>
    </xf>
    <xf numFmtId="0" fontId="0" fillId="0" borderId="0" xfId="0" applyBorder="1"/>
    <xf numFmtId="0" fontId="4" fillId="2" borderId="0" xfId="0" applyFont="1" applyFill="1" applyAlignment="1">
      <alignment horizontal="distributed" vertical="center" wrapText="1" indent="1"/>
    </xf>
    <xf numFmtId="0" fontId="4" fillId="2" borderId="0" xfId="0" applyFont="1" applyFill="1" applyAlignment="1">
      <alignment horizontal="center" vertical="center"/>
    </xf>
    <xf numFmtId="0" fontId="4" fillId="2" borderId="0" xfId="0" applyFont="1" applyFill="1" applyAlignment="1">
      <alignment vertical="center"/>
    </xf>
    <xf numFmtId="0" fontId="5" fillId="2" borderId="0" xfId="0" applyFont="1" applyFill="1" applyAlignment="1">
      <alignment vertical="center"/>
    </xf>
    <xf numFmtId="0" fontId="4" fillId="2" borderId="0" xfId="0" applyFont="1" applyFill="1" applyAlignment="1">
      <alignment horizontal="center" vertical="center" wrapText="1"/>
    </xf>
    <xf numFmtId="0" fontId="21" fillId="2" borderId="54" xfId="9" applyFont="1" applyFill="1" applyBorder="1" applyAlignment="1">
      <alignment horizontal="center" vertical="center"/>
    </xf>
    <xf numFmtId="0" fontId="21" fillId="2" borderId="28" xfId="9" applyFont="1" applyFill="1" applyBorder="1" applyAlignment="1">
      <alignment horizontal="distributed" vertical="center" indent="1"/>
    </xf>
    <xf numFmtId="0" fontId="21" fillId="2" borderId="21" xfId="9" applyFont="1" applyFill="1" applyBorder="1" applyAlignment="1">
      <alignment horizontal="center" vertical="center" wrapText="1"/>
    </xf>
    <xf numFmtId="0" fontId="21" fillId="0" borderId="55" xfId="9" applyFont="1" applyFill="1" applyBorder="1" applyAlignment="1">
      <alignment horizontal="center" vertical="center"/>
    </xf>
    <xf numFmtId="0" fontId="21" fillId="0" borderId="12" xfId="9" applyFont="1" applyFill="1" applyBorder="1" applyAlignment="1">
      <alignment vertical="center"/>
    </xf>
    <xf numFmtId="0" fontId="21" fillId="0" borderId="12" xfId="9" applyFont="1" applyFill="1" applyBorder="1" applyAlignment="1">
      <alignment horizontal="left" vertical="center" wrapText="1" indent="1"/>
    </xf>
    <xf numFmtId="0" fontId="21" fillId="0" borderId="14" xfId="9" applyFont="1" applyFill="1" applyBorder="1" applyAlignment="1">
      <alignment horizontal="center" vertical="center" wrapText="1"/>
    </xf>
    <xf numFmtId="0" fontId="21" fillId="2" borderId="55" xfId="9" applyFont="1" applyFill="1" applyBorder="1" applyAlignment="1">
      <alignment horizontal="center" vertical="center"/>
    </xf>
    <xf numFmtId="0" fontId="21" fillId="4" borderId="12" xfId="9" applyFont="1" applyFill="1" applyBorder="1" applyAlignment="1">
      <alignment horizontal="center" vertical="center"/>
    </xf>
    <xf numFmtId="0" fontId="21" fillId="2" borderId="12" xfId="9" applyFont="1" applyFill="1" applyBorder="1" applyAlignment="1">
      <alignment horizontal="left" vertical="center" indent="1"/>
    </xf>
    <xf numFmtId="0" fontId="21" fillId="2" borderId="12" xfId="9" applyFont="1" applyFill="1" applyBorder="1" applyAlignment="1">
      <alignment horizontal="center" vertical="center" wrapText="1"/>
    </xf>
    <xf numFmtId="0" fontId="21" fillId="2" borderId="12" xfId="9" applyFont="1" applyFill="1" applyBorder="1" applyAlignment="1">
      <alignment horizontal="center" vertical="center"/>
    </xf>
    <xf numFmtId="0" fontId="21" fillId="4" borderId="12" xfId="9" applyFont="1" applyFill="1" applyBorder="1" applyAlignment="1">
      <alignment horizontal="center" vertical="center" wrapText="1"/>
    </xf>
    <xf numFmtId="0" fontId="21" fillId="2" borderId="14" xfId="9" applyFont="1" applyFill="1" applyBorder="1" applyAlignment="1">
      <alignment horizontal="center" vertical="center" wrapText="1"/>
    </xf>
    <xf numFmtId="0" fontId="21" fillId="2" borderId="12" xfId="9" applyFont="1" applyFill="1" applyBorder="1" applyAlignment="1">
      <alignment vertical="center"/>
    </xf>
    <xf numFmtId="0" fontId="21" fillId="4" borderId="12" xfId="9" applyFont="1" applyFill="1" applyBorder="1" applyAlignment="1">
      <alignment horizontal="left" vertical="center" indent="1"/>
    </xf>
    <xf numFmtId="0" fontId="21" fillId="2" borderId="56" xfId="9" applyFont="1" applyFill="1" applyBorder="1" applyAlignment="1">
      <alignment horizontal="center" vertical="center"/>
    </xf>
    <xf numFmtId="0" fontId="21" fillId="2" borderId="23" xfId="9" applyFont="1" applyFill="1" applyBorder="1" applyAlignment="1">
      <alignment vertical="center"/>
    </xf>
    <xf numFmtId="0" fontId="21" fillId="2" borderId="23" xfId="9" applyFont="1" applyFill="1" applyBorder="1" applyAlignment="1">
      <alignment horizontal="left" vertical="center" indent="1"/>
    </xf>
    <xf numFmtId="0" fontId="21" fillId="2" borderId="0" xfId="0" applyFont="1" applyFill="1" applyBorder="1" applyAlignment="1">
      <alignment vertical="center"/>
    </xf>
    <xf numFmtId="0" fontId="21" fillId="2" borderId="0" xfId="0" applyFont="1" applyFill="1" applyBorder="1" applyAlignment="1">
      <alignment horizontal="left" vertical="center"/>
    </xf>
    <xf numFmtId="0" fontId="22" fillId="2" borderId="0" xfId="0" applyFont="1" applyFill="1" applyBorder="1" applyAlignment="1">
      <alignment vertical="center"/>
    </xf>
    <xf numFmtId="0" fontId="21" fillId="2" borderId="15" xfId="0" applyFont="1" applyFill="1" applyBorder="1" applyAlignment="1">
      <alignment horizontal="center" vertical="center"/>
    </xf>
    <xf numFmtId="0" fontId="21" fillId="2" borderId="29" xfId="0" applyFont="1" applyFill="1" applyBorder="1" applyAlignment="1">
      <alignment horizontal="distributed" vertical="center" indent="1"/>
    </xf>
    <xf numFmtId="0" fontId="21" fillId="2" borderId="57" xfId="0" applyFont="1" applyFill="1" applyBorder="1" applyAlignment="1">
      <alignment vertical="center"/>
    </xf>
    <xf numFmtId="0" fontId="21" fillId="2" borderId="48" xfId="0" applyFont="1" applyFill="1" applyBorder="1" applyAlignment="1">
      <alignment vertical="center"/>
    </xf>
    <xf numFmtId="0" fontId="23" fillId="2" borderId="29" xfId="0" applyFont="1" applyFill="1" applyBorder="1" applyAlignment="1">
      <alignment horizontal="distributed" vertical="center" indent="1"/>
    </xf>
    <xf numFmtId="0" fontId="21" fillId="2" borderId="57" xfId="0" applyFont="1" applyFill="1" applyBorder="1" applyAlignment="1">
      <alignment horizontal="left" vertical="center"/>
    </xf>
    <xf numFmtId="0" fontId="21" fillId="2" borderId="48" xfId="0" applyFont="1" applyFill="1" applyBorder="1" applyAlignment="1">
      <alignment horizontal="left" vertical="center"/>
    </xf>
    <xf numFmtId="0" fontId="21" fillId="2" borderId="58" xfId="0" applyFont="1" applyFill="1" applyBorder="1" applyAlignment="1">
      <alignment horizontal="center" vertical="center"/>
    </xf>
    <xf numFmtId="0" fontId="21" fillId="2" borderId="59" xfId="0" applyFont="1" applyFill="1" applyBorder="1" applyAlignment="1">
      <alignment horizontal="left" vertical="center"/>
    </xf>
    <xf numFmtId="0" fontId="21" fillId="2" borderId="8" xfId="0" applyFont="1" applyFill="1" applyBorder="1" applyAlignment="1">
      <alignment horizontal="center" vertical="center"/>
    </xf>
    <xf numFmtId="0" fontId="21" fillId="2" borderId="9" xfId="0" applyFont="1" applyFill="1" applyBorder="1" applyAlignment="1">
      <alignment horizontal="distributed" vertical="center" indent="1"/>
    </xf>
    <xf numFmtId="0" fontId="21" fillId="2" borderId="60" xfId="0" applyFont="1" applyFill="1" applyBorder="1" applyAlignment="1">
      <alignment vertical="center"/>
    </xf>
    <xf numFmtId="0" fontId="21" fillId="2" borderId="49" xfId="0" applyFont="1" applyFill="1" applyBorder="1" applyAlignment="1">
      <alignment vertical="center"/>
    </xf>
    <xf numFmtId="184" fontId="8" fillId="0" borderId="0" xfId="1" applyNumberFormat="1" applyFont="1" applyFill="1" applyBorder="1" applyAlignment="1">
      <alignment vertical="center" wrapText="1"/>
    </xf>
    <xf numFmtId="184" fontId="8" fillId="0" borderId="0" xfId="1" applyNumberFormat="1" applyFont="1" applyFill="1" applyBorder="1" applyAlignment="1">
      <alignment vertical="center"/>
    </xf>
    <xf numFmtId="0" fontId="33" fillId="0" borderId="3" xfId="0" applyFont="1" applyBorder="1" applyAlignment="1">
      <alignment horizontal="center" vertical="center"/>
    </xf>
    <xf numFmtId="0" fontId="31" fillId="6" borderId="0" xfId="0" applyFont="1" applyFill="1" applyAlignment="1">
      <alignment vertical="center"/>
    </xf>
    <xf numFmtId="0" fontId="33" fillId="6" borderId="0" xfId="0" applyFont="1" applyFill="1" applyAlignment="1">
      <alignment vertical="center"/>
    </xf>
    <xf numFmtId="0" fontId="34" fillId="6" borderId="0" xfId="0" applyFont="1" applyFill="1" applyAlignment="1">
      <alignment vertical="center"/>
    </xf>
    <xf numFmtId="0" fontId="33" fillId="7" borderId="3" xfId="0" applyFont="1" applyFill="1" applyBorder="1" applyAlignment="1">
      <alignment horizontal="center" vertical="center"/>
    </xf>
    <xf numFmtId="0" fontId="33" fillId="6" borderId="3" xfId="0" applyFont="1" applyFill="1" applyBorder="1" applyAlignment="1">
      <alignment horizontal="center" vertical="center"/>
    </xf>
    <xf numFmtId="0" fontId="36" fillId="0" borderId="0" xfId="0" applyFont="1" applyFill="1" applyBorder="1" applyAlignment="1">
      <alignment horizontal="center" vertical="center"/>
    </xf>
    <xf numFmtId="0" fontId="35" fillId="2" borderId="0" xfId="6" applyFont="1" applyFill="1" applyBorder="1" applyAlignment="1">
      <alignment horizontal="distributed" vertical="center" wrapText="1" indent="1"/>
    </xf>
    <xf numFmtId="38" fontId="6" fillId="7" borderId="45" xfId="1" applyFont="1" applyFill="1" applyBorder="1"/>
    <xf numFmtId="38" fontId="6" fillId="7" borderId="1" xfId="1" applyFont="1" applyFill="1" applyBorder="1"/>
    <xf numFmtId="38" fontId="6" fillId="7" borderId="41" xfId="1" applyFont="1" applyFill="1" applyBorder="1"/>
    <xf numFmtId="38" fontId="6" fillId="7" borderId="3" xfId="1" applyFont="1" applyFill="1" applyBorder="1"/>
    <xf numFmtId="38" fontId="6" fillId="7" borderId="1" xfId="1" applyNumberFormat="1" applyFont="1" applyFill="1" applyBorder="1"/>
    <xf numFmtId="38" fontId="6" fillId="7" borderId="3" xfId="1" applyNumberFormat="1" applyFont="1" applyFill="1" applyBorder="1"/>
    <xf numFmtId="38" fontId="6" fillId="7" borderId="2" xfId="1" applyFont="1" applyFill="1" applyBorder="1"/>
    <xf numFmtId="38" fontId="6" fillId="7" borderId="61" xfId="1" applyFont="1" applyFill="1" applyBorder="1"/>
    <xf numFmtId="38" fontId="6" fillId="7" borderId="62" xfId="1" applyFont="1" applyFill="1" applyBorder="1"/>
    <xf numFmtId="38" fontId="6" fillId="7" borderId="32" xfId="1" applyFont="1" applyFill="1" applyBorder="1"/>
    <xf numFmtId="49" fontId="30" fillId="0" borderId="0" xfId="0" applyNumberFormat="1" applyFont="1" applyFill="1" applyBorder="1" applyAlignment="1">
      <alignment horizontal="center" vertical="center"/>
    </xf>
    <xf numFmtId="49" fontId="30" fillId="0" borderId="0" xfId="0" applyNumberFormat="1" applyFont="1" applyFill="1" applyBorder="1" applyAlignment="1">
      <alignment vertical="center"/>
    </xf>
    <xf numFmtId="0" fontId="30" fillId="0" borderId="0" xfId="6" applyFont="1" applyFill="1" applyBorder="1" applyAlignment="1">
      <alignment vertical="center"/>
    </xf>
    <xf numFmtId="186" fontId="8" fillId="7" borderId="63" xfId="0" applyNumberFormat="1" applyFont="1" applyFill="1" applyBorder="1" applyAlignment="1">
      <alignment vertical="center"/>
    </xf>
    <xf numFmtId="186" fontId="8" fillId="7" borderId="64" xfId="0" applyNumberFormat="1" applyFont="1" applyFill="1" applyBorder="1" applyAlignment="1">
      <alignment vertical="center"/>
    </xf>
    <xf numFmtId="186" fontId="8" fillId="7" borderId="50" xfId="0" applyNumberFormat="1" applyFont="1" applyFill="1" applyBorder="1" applyAlignment="1">
      <alignment vertical="center"/>
    </xf>
    <xf numFmtId="186" fontId="8" fillId="7" borderId="16" xfId="0" applyNumberFormat="1" applyFont="1" applyFill="1" applyBorder="1" applyAlignment="1">
      <alignment vertical="center"/>
    </xf>
    <xf numFmtId="186" fontId="8" fillId="7" borderId="42" xfId="0" applyNumberFormat="1" applyFont="1" applyFill="1" applyBorder="1" applyAlignment="1">
      <alignment vertical="center"/>
    </xf>
    <xf numFmtId="186" fontId="8" fillId="7" borderId="10" xfId="0" applyNumberFormat="1" applyFont="1" applyFill="1" applyBorder="1" applyAlignment="1">
      <alignment vertical="center"/>
    </xf>
    <xf numFmtId="176" fontId="8" fillId="8" borderId="64" xfId="0" applyNumberFormat="1" applyFont="1" applyFill="1" applyBorder="1" applyAlignment="1">
      <alignment horizontal="center" vertical="center" textRotation="255"/>
    </xf>
    <xf numFmtId="176" fontId="8" fillId="8" borderId="16" xfId="0" applyNumberFormat="1" applyFont="1" applyFill="1" applyBorder="1" applyAlignment="1">
      <alignment horizontal="center" vertical="center" textRotation="255"/>
    </xf>
    <xf numFmtId="176" fontId="8" fillId="8" borderId="10" xfId="0" applyNumberFormat="1" applyFont="1" applyFill="1" applyBorder="1" applyAlignment="1">
      <alignment horizontal="center" vertical="center" textRotation="255"/>
    </xf>
    <xf numFmtId="178" fontId="8" fillId="7" borderId="16" xfId="0" applyNumberFormat="1" applyFont="1" applyFill="1" applyBorder="1" applyAlignment="1">
      <alignment vertical="center"/>
    </xf>
    <xf numFmtId="186" fontId="8" fillId="7" borderId="3" xfId="0" applyNumberFormat="1" applyFont="1" applyFill="1" applyBorder="1" applyAlignment="1">
      <alignment vertical="center"/>
    </xf>
    <xf numFmtId="178" fontId="8" fillId="7" borderId="64" xfId="0" applyNumberFormat="1" applyFont="1" applyFill="1" applyBorder="1" applyAlignment="1">
      <alignment vertical="center"/>
    </xf>
    <xf numFmtId="178" fontId="8" fillId="7" borderId="65" xfId="0" applyNumberFormat="1" applyFont="1" applyFill="1" applyBorder="1" applyAlignment="1">
      <alignment vertical="center"/>
    </xf>
    <xf numFmtId="176" fontId="8" fillId="7" borderId="66" xfId="0" applyNumberFormat="1" applyFont="1" applyFill="1" applyBorder="1" applyAlignment="1">
      <alignment vertical="center"/>
    </xf>
    <xf numFmtId="176" fontId="8" fillId="7" borderId="67" xfId="0" applyNumberFormat="1" applyFont="1" applyFill="1" applyBorder="1" applyAlignment="1">
      <alignment vertical="center"/>
    </xf>
    <xf numFmtId="176" fontId="8" fillId="7" borderId="68" xfId="0" applyNumberFormat="1" applyFont="1" applyFill="1" applyBorder="1" applyAlignment="1">
      <alignment vertical="center"/>
    </xf>
    <xf numFmtId="176" fontId="8" fillId="7" borderId="69" xfId="0" applyNumberFormat="1" applyFont="1" applyFill="1" applyBorder="1" applyAlignment="1">
      <alignment vertical="center"/>
    </xf>
    <xf numFmtId="176" fontId="8" fillId="9" borderId="65" xfId="0" applyNumberFormat="1" applyFont="1" applyFill="1" applyBorder="1" applyAlignment="1">
      <alignment vertical="center"/>
    </xf>
    <xf numFmtId="176" fontId="8" fillId="7" borderId="64" xfId="0" applyNumberFormat="1" applyFont="1" applyFill="1" applyBorder="1" applyAlignment="1">
      <alignment vertical="center"/>
    </xf>
    <xf numFmtId="176" fontId="8" fillId="7" borderId="16" xfId="0" applyNumberFormat="1" applyFont="1" applyFill="1" applyBorder="1" applyAlignment="1">
      <alignment vertical="center"/>
    </xf>
    <xf numFmtId="176" fontId="8" fillId="7" borderId="10" xfId="0" applyNumberFormat="1" applyFont="1" applyFill="1" applyBorder="1" applyAlignment="1">
      <alignment vertical="center"/>
    </xf>
    <xf numFmtId="176" fontId="8" fillId="9" borderId="70" xfId="0" applyNumberFormat="1" applyFont="1" applyFill="1" applyBorder="1" applyAlignment="1">
      <alignment vertical="center"/>
    </xf>
    <xf numFmtId="176" fontId="6" fillId="7" borderId="0" xfId="0" applyNumberFormat="1" applyFont="1" applyFill="1" applyBorder="1" applyAlignment="1">
      <alignment vertical="center" shrinkToFit="1"/>
    </xf>
    <xf numFmtId="176" fontId="6" fillId="7" borderId="57" xfId="0" applyNumberFormat="1" applyFont="1" applyFill="1" applyBorder="1" applyAlignment="1">
      <alignment vertical="center" shrinkToFit="1"/>
    </xf>
    <xf numFmtId="176" fontId="6" fillId="9" borderId="71" xfId="0" applyNumberFormat="1" applyFont="1" applyFill="1" applyBorder="1" applyAlignment="1">
      <alignment vertical="center" shrinkToFit="1"/>
    </xf>
    <xf numFmtId="176" fontId="6" fillId="9" borderId="14" xfId="0" applyNumberFormat="1" applyFont="1" applyFill="1" applyBorder="1" applyAlignment="1">
      <alignment vertical="center" shrinkToFit="1"/>
    </xf>
    <xf numFmtId="176" fontId="6" fillId="9" borderId="60" xfId="0" applyNumberFormat="1" applyFont="1" applyFill="1" applyBorder="1" applyAlignment="1">
      <alignment vertical="center" shrinkToFit="1"/>
    </xf>
    <xf numFmtId="185" fontId="33" fillId="10" borderId="3" xfId="0" applyNumberFormat="1" applyFont="1" applyFill="1" applyBorder="1" applyAlignment="1">
      <alignment vertical="center"/>
    </xf>
    <xf numFmtId="185" fontId="33" fillId="7" borderId="3" xfId="0" applyNumberFormat="1" applyFont="1" applyFill="1" applyBorder="1" applyAlignment="1">
      <alignment vertical="center"/>
    </xf>
    <xf numFmtId="187" fontId="8" fillId="7" borderId="47" xfId="0" applyNumberFormat="1" applyFont="1" applyFill="1" applyBorder="1" applyAlignment="1">
      <alignment vertical="center"/>
    </xf>
    <xf numFmtId="176" fontId="6" fillId="7" borderId="71" xfId="0" applyNumberFormat="1" applyFont="1" applyFill="1" applyBorder="1" applyAlignment="1">
      <alignment vertical="center" shrinkToFit="1"/>
    </xf>
    <xf numFmtId="176" fontId="6" fillId="7" borderId="24" xfId="0" applyNumberFormat="1" applyFont="1" applyFill="1" applyBorder="1" applyAlignment="1">
      <alignment vertical="center" shrinkToFit="1"/>
    </xf>
    <xf numFmtId="176" fontId="8" fillId="9" borderId="72" xfId="0" applyNumberFormat="1" applyFont="1" applyFill="1" applyBorder="1" applyAlignment="1">
      <alignment vertical="center"/>
    </xf>
    <xf numFmtId="176" fontId="8" fillId="7" borderId="19" xfId="0" applyNumberFormat="1" applyFont="1" applyFill="1" applyBorder="1" applyAlignment="1">
      <alignment vertical="center"/>
    </xf>
    <xf numFmtId="176" fontId="8" fillId="7" borderId="71" xfId="0" applyNumberFormat="1" applyFont="1" applyFill="1" applyBorder="1" applyAlignment="1">
      <alignment vertical="center"/>
    </xf>
    <xf numFmtId="176" fontId="8" fillId="7" borderId="24" xfId="0" applyNumberFormat="1" applyFont="1" applyFill="1" applyBorder="1" applyAlignment="1">
      <alignment vertical="center"/>
    </xf>
    <xf numFmtId="38" fontId="6" fillId="7" borderId="61" xfId="1" applyNumberFormat="1" applyFont="1" applyFill="1" applyBorder="1"/>
    <xf numFmtId="177" fontId="17" fillId="11" borderId="0" xfId="10" applyNumberFormat="1" applyFont="1" applyFill="1" applyBorder="1" applyAlignment="1">
      <alignment vertical="center"/>
    </xf>
    <xf numFmtId="177" fontId="8" fillId="11" borderId="0" xfId="10" applyNumberFormat="1" applyFont="1" applyFill="1" applyBorder="1" applyAlignment="1">
      <alignment vertical="center"/>
    </xf>
    <xf numFmtId="177" fontId="8" fillId="11" borderId="0" xfId="10" applyNumberFormat="1" applyFont="1" applyFill="1" applyAlignment="1">
      <alignment vertical="center"/>
    </xf>
    <xf numFmtId="177" fontId="6" fillId="11" borderId="0" xfId="10" applyNumberFormat="1" applyFont="1" applyFill="1" applyAlignment="1">
      <alignment vertical="center"/>
    </xf>
    <xf numFmtId="0" fontId="8" fillId="11" borderId="0" xfId="5" applyFont="1" applyFill="1" applyAlignment="1">
      <alignment vertical="center"/>
    </xf>
    <xf numFmtId="177" fontId="8" fillId="11" borderId="0" xfId="10" applyNumberFormat="1" applyFont="1" applyFill="1" applyBorder="1" applyAlignment="1">
      <alignment horizontal="centerContinuous" vertical="center"/>
    </xf>
    <xf numFmtId="176" fontId="8" fillId="12" borderId="64" xfId="0" applyNumberFormat="1" applyFont="1" applyFill="1" applyBorder="1" applyAlignment="1">
      <alignment vertical="center"/>
    </xf>
    <xf numFmtId="176" fontId="8" fillId="12" borderId="16" xfId="0" applyNumberFormat="1" applyFont="1" applyFill="1" applyBorder="1" applyAlignment="1">
      <alignment vertical="center"/>
    </xf>
    <xf numFmtId="176" fontId="8" fillId="12" borderId="10" xfId="0" applyNumberFormat="1" applyFont="1" applyFill="1" applyBorder="1" applyAlignment="1">
      <alignment vertical="center"/>
    </xf>
    <xf numFmtId="0" fontId="8" fillId="12" borderId="0" xfId="0" applyFont="1" applyFill="1" applyAlignment="1">
      <alignment vertical="center"/>
    </xf>
    <xf numFmtId="0" fontId="6" fillId="0" borderId="0" xfId="0" applyFont="1" applyAlignment="1">
      <alignment vertical="center"/>
    </xf>
    <xf numFmtId="0" fontId="32" fillId="0" borderId="13" xfId="6" applyFont="1" applyFill="1" applyBorder="1" applyAlignment="1">
      <alignment horizontal="distributed" vertical="center"/>
    </xf>
    <xf numFmtId="0" fontId="32" fillId="0" borderId="2" xfId="6" applyFont="1" applyFill="1" applyBorder="1" applyAlignment="1">
      <alignment horizontal="distributed" vertical="center"/>
    </xf>
    <xf numFmtId="0" fontId="32" fillId="0" borderId="6" xfId="6" applyFont="1" applyFill="1" applyBorder="1" applyAlignment="1">
      <alignment horizontal="distributed" vertical="center"/>
    </xf>
    <xf numFmtId="0" fontId="32" fillId="2" borderId="13" xfId="6" applyFont="1" applyFill="1" applyBorder="1" applyAlignment="1">
      <alignment horizontal="distributed" vertical="center"/>
    </xf>
    <xf numFmtId="0" fontId="32" fillId="2" borderId="2" xfId="6" applyFont="1" applyFill="1" applyBorder="1" applyAlignment="1">
      <alignment horizontal="distributed" vertical="center"/>
    </xf>
    <xf numFmtId="0" fontId="32" fillId="2" borderId="6" xfId="6" applyFont="1" applyFill="1" applyBorder="1" applyAlignment="1">
      <alignment horizontal="distributed" vertical="center"/>
    </xf>
    <xf numFmtId="184" fontId="30" fillId="13" borderId="0" xfId="0" applyNumberFormat="1" applyFont="1" applyFill="1" applyBorder="1" applyAlignment="1">
      <alignment vertical="center"/>
    </xf>
    <xf numFmtId="0" fontId="30" fillId="0" borderId="0" xfId="6" applyFont="1" applyFill="1" applyBorder="1" applyAlignment="1">
      <alignment horizontal="center" vertical="center"/>
    </xf>
    <xf numFmtId="184" fontId="30" fillId="13" borderId="0" xfId="0" applyNumberFormat="1" applyFont="1" applyFill="1" applyBorder="1" applyAlignment="1">
      <alignment vertical="center" shrinkToFit="1"/>
    </xf>
    <xf numFmtId="49" fontId="6" fillId="0" borderId="0" xfId="0" applyNumberFormat="1" applyFont="1" applyAlignment="1">
      <alignment vertical="center"/>
    </xf>
    <xf numFmtId="0" fontId="6" fillId="0" borderId="0" xfId="0" applyFont="1" applyFill="1" applyAlignment="1">
      <alignment vertical="center"/>
    </xf>
    <xf numFmtId="49" fontId="6" fillId="0" borderId="0" xfId="0" applyNumberFormat="1" applyFont="1" applyAlignment="1">
      <alignment vertical="center" wrapText="1"/>
    </xf>
    <xf numFmtId="0" fontId="6" fillId="0" borderId="0" xfId="0" applyFont="1" applyFill="1" applyAlignment="1">
      <alignment vertical="center" wrapText="1"/>
    </xf>
    <xf numFmtId="38" fontId="37" fillId="13" borderId="0" xfId="1" applyFont="1" applyFill="1" applyAlignment="1">
      <alignment vertical="center"/>
    </xf>
    <xf numFmtId="38" fontId="37" fillId="0" borderId="0" xfId="1" applyFont="1" applyAlignment="1">
      <alignment vertical="center"/>
    </xf>
    <xf numFmtId="0" fontId="6" fillId="0" borderId="0" xfId="0" applyFont="1"/>
    <xf numFmtId="0" fontId="6" fillId="0" borderId="0" xfId="0" applyFont="1" applyAlignment="1">
      <alignment vertical="center" wrapText="1"/>
    </xf>
    <xf numFmtId="0" fontId="30" fillId="0" borderId="13" xfId="6" applyFont="1" applyFill="1" applyBorder="1" applyAlignment="1">
      <alignment horizontal="distributed" vertical="center"/>
    </xf>
    <xf numFmtId="0" fontId="30" fillId="0" borderId="31" xfId="6" applyFont="1" applyFill="1" applyBorder="1" applyAlignment="1">
      <alignment horizontal="distributed" vertical="center" wrapText="1" indent="1"/>
    </xf>
    <xf numFmtId="0" fontId="30" fillId="0" borderId="2" xfId="6" applyFont="1" applyFill="1" applyBorder="1" applyAlignment="1">
      <alignment horizontal="distributed" vertical="center"/>
    </xf>
    <xf numFmtId="0" fontId="30" fillId="0" borderId="43" xfId="6" applyFont="1" applyFill="1" applyBorder="1" applyAlignment="1">
      <alignment horizontal="distributed" vertical="center" wrapText="1" indent="1"/>
    </xf>
    <xf numFmtId="0" fontId="30" fillId="0" borderId="43" xfId="6" applyFont="1" applyFill="1" applyBorder="1" applyAlignment="1">
      <alignment horizontal="distributed" vertical="center" indent="1" shrinkToFit="1"/>
    </xf>
    <xf numFmtId="0" fontId="30" fillId="0" borderId="43" xfId="6" applyFont="1" applyFill="1" applyBorder="1" applyAlignment="1">
      <alignment horizontal="distributed" vertical="center" indent="1"/>
    </xf>
    <xf numFmtId="0" fontId="30" fillId="0" borderId="6" xfId="6" applyFont="1" applyFill="1" applyBorder="1" applyAlignment="1">
      <alignment horizontal="distributed" vertical="center"/>
    </xf>
    <xf numFmtId="0" fontId="30" fillId="0" borderId="44" xfId="6" applyFont="1" applyFill="1" applyBorder="1" applyAlignment="1">
      <alignment horizontal="distributed" vertical="center" wrapText="1" indent="1"/>
    </xf>
    <xf numFmtId="0" fontId="30" fillId="0" borderId="33" xfId="6" applyFont="1" applyFill="1" applyBorder="1" applyAlignment="1">
      <alignment horizontal="distributed" vertical="center" wrapText="1" indent="1"/>
    </xf>
    <xf numFmtId="0" fontId="6" fillId="0" borderId="24"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30" fillId="0" borderId="0" xfId="6" applyFont="1" applyFill="1" applyBorder="1" applyAlignment="1">
      <alignment horizontal="distributed" vertical="center" wrapText="1" indent="1"/>
    </xf>
    <xf numFmtId="0" fontId="6" fillId="0" borderId="2" xfId="6" applyFont="1" applyFill="1" applyBorder="1" applyAlignment="1">
      <alignment horizontal="distributed" vertical="center"/>
    </xf>
    <xf numFmtId="0" fontId="6" fillId="0" borderId="43" xfId="6" applyFont="1" applyFill="1" applyBorder="1" applyAlignment="1">
      <alignment horizontal="distributed" vertical="center" indent="1"/>
    </xf>
    <xf numFmtId="0" fontId="30" fillId="0" borderId="0" xfId="6" applyFont="1" applyFill="1" applyBorder="1" applyAlignment="1">
      <alignment horizontal="distributed" vertical="center" indent="1" shrinkToFit="1"/>
    </xf>
    <xf numFmtId="0" fontId="30" fillId="0" borderId="0" xfId="6" applyFont="1" applyFill="1" applyBorder="1" applyAlignment="1">
      <alignment horizontal="distributed" vertical="center" indent="1"/>
    </xf>
    <xf numFmtId="0" fontId="30" fillId="0" borderId="7" xfId="6" applyFont="1" applyFill="1" applyBorder="1" applyAlignment="1">
      <alignment horizontal="distributed" vertical="center" wrapText="1" indent="1"/>
    </xf>
    <xf numFmtId="0" fontId="6" fillId="0" borderId="15" xfId="6" applyFont="1" applyFill="1" applyBorder="1" applyAlignment="1">
      <alignment horizontal="distributed" vertical="center"/>
    </xf>
    <xf numFmtId="0" fontId="6" fillId="0" borderId="48" xfId="6" applyFont="1" applyFill="1" applyBorder="1" applyAlignment="1">
      <alignment horizontal="distributed" vertical="center" indent="1"/>
    </xf>
    <xf numFmtId="0" fontId="6" fillId="0" borderId="43" xfId="6" applyFont="1" applyFill="1" applyBorder="1" applyAlignment="1">
      <alignment horizontal="distributed" vertical="center"/>
    </xf>
    <xf numFmtId="0" fontId="6" fillId="0" borderId="43" xfId="6" applyFont="1" applyFill="1" applyBorder="1" applyAlignment="1">
      <alignment horizontal="center" vertical="center" shrinkToFit="1"/>
    </xf>
    <xf numFmtId="0" fontId="6" fillId="0" borderId="48" xfId="6" applyFont="1" applyFill="1" applyBorder="1" applyAlignment="1">
      <alignment horizontal="distributed" vertical="center"/>
    </xf>
    <xf numFmtId="0" fontId="6" fillId="0" borderId="8" xfId="6" applyFont="1" applyFill="1" applyBorder="1" applyAlignment="1">
      <alignment horizontal="distributed" vertical="center"/>
    </xf>
    <xf numFmtId="0" fontId="6" fillId="0" borderId="49" xfId="6" applyFont="1" applyFill="1" applyBorder="1" applyAlignment="1">
      <alignment horizontal="distributed" vertical="center" indent="1"/>
    </xf>
    <xf numFmtId="38" fontId="8" fillId="14" borderId="19" xfId="1" applyFont="1" applyFill="1" applyBorder="1" applyAlignment="1">
      <alignment vertical="center"/>
    </xf>
    <xf numFmtId="38" fontId="8" fillId="14" borderId="71" xfId="1" applyFont="1" applyFill="1" applyBorder="1" applyAlignment="1">
      <alignment vertical="center"/>
    </xf>
    <xf numFmtId="38" fontId="8" fillId="14" borderId="24" xfId="1" applyFont="1" applyFill="1" applyBorder="1" applyAlignment="1">
      <alignment vertical="center"/>
    </xf>
    <xf numFmtId="38" fontId="8" fillId="14" borderId="44" xfId="1" applyFont="1" applyFill="1" applyBorder="1" applyAlignment="1">
      <alignment vertical="center"/>
    </xf>
    <xf numFmtId="182" fontId="6" fillId="0" borderId="0" xfId="5" applyNumberFormat="1" applyFont="1" applyFill="1" applyAlignment="1">
      <alignment vertical="center"/>
    </xf>
    <xf numFmtId="183" fontId="6" fillId="0" borderId="0" xfId="5" applyNumberFormat="1" applyFont="1" applyFill="1" applyAlignment="1">
      <alignment vertical="center"/>
    </xf>
    <xf numFmtId="181" fontId="6" fillId="0" borderId="0" xfId="5" applyNumberFormat="1" applyFont="1" applyFill="1" applyAlignment="1">
      <alignment vertical="center"/>
    </xf>
    <xf numFmtId="188" fontId="33" fillId="0" borderId="36" xfId="1" applyNumberFormat="1" applyFont="1" applyFill="1" applyBorder="1" applyAlignment="1">
      <alignment vertical="center"/>
    </xf>
    <xf numFmtId="188" fontId="33" fillId="0" borderId="38" xfId="1" applyNumberFormat="1" applyFont="1" applyFill="1" applyBorder="1" applyAlignment="1">
      <alignment vertical="center"/>
    </xf>
    <xf numFmtId="188" fontId="33" fillId="0" borderId="40" xfId="1" applyNumberFormat="1" applyFont="1" applyFill="1" applyBorder="1" applyAlignment="1">
      <alignment vertical="center"/>
    </xf>
    <xf numFmtId="0" fontId="38" fillId="0" borderId="0" xfId="0" applyFont="1" applyFill="1" applyBorder="1" applyAlignment="1">
      <alignment vertical="center"/>
    </xf>
    <xf numFmtId="188" fontId="32" fillId="5" borderId="73" xfId="1" applyNumberFormat="1" applyFont="1" applyFill="1" applyBorder="1" applyAlignment="1">
      <alignment vertical="center"/>
    </xf>
    <xf numFmtId="188" fontId="32" fillId="5" borderId="74" xfId="1" applyNumberFormat="1" applyFont="1" applyFill="1" applyBorder="1" applyAlignment="1">
      <alignment vertical="center"/>
    </xf>
    <xf numFmtId="188" fontId="32" fillId="5" borderId="75" xfId="1" applyNumberFormat="1" applyFont="1" applyFill="1" applyBorder="1" applyAlignment="1">
      <alignment vertical="center"/>
    </xf>
    <xf numFmtId="3" fontId="0" fillId="0" borderId="0" xfId="0" applyNumberFormat="1" applyAlignment="1">
      <alignment vertical="center"/>
    </xf>
    <xf numFmtId="38" fontId="6" fillId="15" borderId="1" xfId="1" applyFont="1" applyFill="1" applyBorder="1"/>
    <xf numFmtId="0" fontId="39" fillId="0" borderId="0" xfId="3" applyFont="1">
      <alignment vertical="center"/>
    </xf>
    <xf numFmtId="0" fontId="1" fillId="0" borderId="0" xfId="12" applyAlignment="1">
      <alignment horizontal="left" vertical="center"/>
    </xf>
    <xf numFmtId="0" fontId="1" fillId="0" borderId="0" xfId="12" applyAlignment="1">
      <alignment vertical="center" wrapText="1"/>
    </xf>
    <xf numFmtId="189" fontId="1" fillId="0" borderId="0" xfId="12" applyNumberFormat="1" applyAlignment="1">
      <alignment vertical="center" wrapText="1"/>
    </xf>
    <xf numFmtId="0" fontId="0" fillId="0" borderId="0" xfId="0" applyBorder="1" applyAlignment="1">
      <alignment vertical="center" wrapText="1"/>
    </xf>
    <xf numFmtId="189" fontId="0" fillId="0" borderId="0" xfId="0" applyNumberFormat="1" applyBorder="1" applyAlignment="1">
      <alignment vertical="center"/>
    </xf>
    <xf numFmtId="0" fontId="8" fillId="0" borderId="53" xfId="0" applyFont="1" applyFill="1" applyBorder="1" applyAlignment="1">
      <alignment vertical="center"/>
    </xf>
    <xf numFmtId="0" fontId="19" fillId="3" borderId="32" xfId="0" applyFont="1" applyFill="1" applyBorder="1" applyAlignment="1">
      <alignment horizontal="center" vertical="center"/>
    </xf>
    <xf numFmtId="0" fontId="19" fillId="3" borderId="33" xfId="0" applyFont="1" applyFill="1" applyBorder="1" applyAlignment="1">
      <alignment horizontal="center" vertical="center"/>
    </xf>
    <xf numFmtId="0" fontId="21" fillId="2" borderId="25" xfId="9" applyFont="1" applyFill="1" applyBorder="1" applyAlignment="1">
      <alignment horizontal="center" vertical="center"/>
    </xf>
    <xf numFmtId="0" fontId="21" fillId="2" borderId="29" xfId="9" applyFont="1" applyFill="1" applyBorder="1" applyAlignment="1">
      <alignment horizontal="center" vertical="center"/>
    </xf>
    <xf numFmtId="0" fontId="21" fillId="2" borderId="52" xfId="9" applyFont="1" applyFill="1" applyBorder="1" applyAlignment="1">
      <alignment horizontal="center" vertical="center" wrapText="1"/>
    </xf>
    <xf numFmtId="0" fontId="21" fillId="2" borderId="16" xfId="9" applyFont="1" applyFill="1" applyBorder="1" applyAlignment="1">
      <alignment horizontal="center" vertical="center" wrapText="1"/>
    </xf>
    <xf numFmtId="0" fontId="21" fillId="2" borderId="76" xfId="9" applyFont="1" applyFill="1" applyBorder="1" applyAlignment="1">
      <alignment horizontal="center" vertical="center" wrapText="1"/>
    </xf>
    <xf numFmtId="0" fontId="21" fillId="2" borderId="53" xfId="9" applyFont="1" applyFill="1" applyBorder="1" applyAlignment="1">
      <alignment horizontal="center" vertical="center" wrapText="1"/>
    </xf>
    <xf numFmtId="0" fontId="21" fillId="2" borderId="71" xfId="9" applyFont="1" applyFill="1" applyBorder="1" applyAlignment="1">
      <alignment horizontal="center" vertical="center" wrapText="1"/>
    </xf>
    <xf numFmtId="0" fontId="21" fillId="2" borderId="77" xfId="9" applyFont="1" applyFill="1" applyBorder="1" applyAlignment="1">
      <alignment horizontal="center" vertical="center" wrapText="1"/>
    </xf>
    <xf numFmtId="0" fontId="21" fillId="2" borderId="24" xfId="9" applyFont="1" applyFill="1" applyBorder="1" applyAlignment="1">
      <alignment horizontal="center" vertical="center" wrapText="1"/>
    </xf>
    <xf numFmtId="0" fontId="21" fillId="2" borderId="78" xfId="0" applyFont="1" applyFill="1" applyBorder="1" applyAlignment="1">
      <alignment horizontal="center" vertical="center"/>
    </xf>
    <xf numFmtId="0" fontId="21" fillId="2" borderId="79" xfId="0" applyFont="1" applyFill="1" applyBorder="1" applyAlignment="1">
      <alignment horizontal="center" vertical="center"/>
    </xf>
    <xf numFmtId="0" fontId="21" fillId="2" borderId="80" xfId="0" applyFont="1" applyFill="1" applyBorder="1" applyAlignment="1">
      <alignment horizontal="center" vertical="center"/>
    </xf>
    <xf numFmtId="0" fontId="21" fillId="2" borderId="81" xfId="0" applyFont="1" applyFill="1" applyBorder="1" applyAlignment="1">
      <alignment horizontal="center" vertical="center"/>
    </xf>
    <xf numFmtId="0" fontId="19" fillId="0" borderId="32" xfId="0" applyFont="1" applyFill="1" applyBorder="1" applyAlignment="1">
      <alignment horizontal="center" vertical="center"/>
    </xf>
    <xf numFmtId="0" fontId="0" fillId="0" borderId="33" xfId="0" applyFont="1" applyFill="1" applyBorder="1"/>
    <xf numFmtId="0" fontId="21" fillId="2" borderId="80" xfId="9" applyFont="1" applyFill="1" applyBorder="1" applyAlignment="1">
      <alignment horizontal="center" vertical="center"/>
    </xf>
    <xf numFmtId="0" fontId="21" fillId="2" borderId="79" xfId="9" applyFont="1" applyFill="1" applyBorder="1" applyAlignment="1">
      <alignment horizontal="center" vertical="center"/>
    </xf>
    <xf numFmtId="0" fontId="21" fillId="2" borderId="52" xfId="9" applyFont="1" applyFill="1" applyBorder="1" applyAlignment="1">
      <alignment horizontal="center" vertical="center"/>
    </xf>
    <xf numFmtId="0" fontId="21" fillId="2" borderId="16" xfId="9" applyFont="1" applyFill="1" applyBorder="1" applyAlignment="1">
      <alignment horizontal="center" vertical="center"/>
    </xf>
    <xf numFmtId="0" fontId="21" fillId="2" borderId="76" xfId="9" applyFont="1" applyFill="1" applyBorder="1" applyAlignment="1">
      <alignment horizontal="center" vertical="center"/>
    </xf>
    <xf numFmtId="0" fontId="36" fillId="0" borderId="32" xfId="0" applyFont="1" applyFill="1" applyBorder="1" applyAlignment="1">
      <alignment horizontal="center" vertical="center"/>
    </xf>
    <xf numFmtId="0" fontId="36" fillId="0" borderId="33" xfId="0" applyFont="1" applyFill="1" applyBorder="1" applyAlignment="1">
      <alignment horizontal="center" vertical="center"/>
    </xf>
    <xf numFmtId="0" fontId="33" fillId="0" borderId="32" xfId="0" applyFont="1" applyFill="1" applyBorder="1" applyAlignment="1">
      <alignment horizontal="center" vertical="center"/>
    </xf>
    <xf numFmtId="0" fontId="33" fillId="0" borderId="33" xfId="0" applyFont="1" applyFill="1" applyBorder="1" applyAlignment="1">
      <alignment horizontal="center" vertical="center"/>
    </xf>
    <xf numFmtId="0" fontId="34" fillId="0" borderId="82" xfId="0" applyFont="1" applyBorder="1" applyAlignment="1">
      <alignment horizontal="center" vertical="center"/>
    </xf>
    <xf numFmtId="0" fontId="34" fillId="0" borderId="83" xfId="0" applyFont="1" applyBorder="1" applyAlignment="1">
      <alignment horizontal="center" vertical="center"/>
    </xf>
    <xf numFmtId="0" fontId="34" fillId="0" borderId="84" xfId="0" applyFont="1" applyBorder="1" applyAlignment="1">
      <alignment horizontal="center" vertical="center"/>
    </xf>
    <xf numFmtId="0" fontId="34" fillId="0" borderId="85" xfId="0" applyFont="1" applyBorder="1" applyAlignment="1">
      <alignment horizontal="center" vertical="center"/>
    </xf>
    <xf numFmtId="0" fontId="34" fillId="0" borderId="86" xfId="0" applyFont="1" applyBorder="1" applyAlignment="1">
      <alignment horizontal="center" vertical="center" wrapText="1"/>
    </xf>
    <xf numFmtId="0" fontId="34" fillId="0" borderId="87" xfId="0" applyFont="1" applyBorder="1" applyAlignment="1">
      <alignment horizontal="center" vertical="center"/>
    </xf>
    <xf numFmtId="0" fontId="33" fillId="0" borderId="46" xfId="0" applyFont="1" applyFill="1" applyBorder="1" applyAlignment="1">
      <alignment horizontal="center" vertical="center"/>
    </xf>
    <xf numFmtId="0" fontId="33" fillId="0" borderId="41" xfId="0" applyFont="1" applyFill="1" applyBorder="1" applyAlignment="1">
      <alignment horizontal="center" vertical="center"/>
    </xf>
    <xf numFmtId="0" fontId="34" fillId="0" borderId="86" xfId="0" applyFont="1" applyBorder="1" applyAlignment="1">
      <alignment horizontal="center" vertical="center"/>
    </xf>
    <xf numFmtId="0" fontId="16" fillId="16" borderId="32" xfId="5" applyFont="1" applyFill="1" applyBorder="1" applyAlignment="1">
      <alignment horizontal="center" vertical="center"/>
    </xf>
    <xf numFmtId="0" fontId="16" fillId="16" borderId="33" xfId="5" applyFont="1" applyFill="1" applyBorder="1" applyAlignment="1">
      <alignment horizontal="center" vertical="center"/>
    </xf>
    <xf numFmtId="0" fontId="6" fillId="0" borderId="15" xfId="7" applyFont="1" applyFill="1" applyBorder="1" applyAlignment="1">
      <alignment horizontal="distributed" vertical="center" indent="1"/>
    </xf>
    <xf numFmtId="0" fontId="6" fillId="0" borderId="29" xfId="7" applyFont="1" applyFill="1" applyBorder="1" applyAlignment="1">
      <alignment horizontal="distributed" vertical="center" indent="1"/>
    </xf>
    <xf numFmtId="0" fontId="6" fillId="0" borderId="15" xfId="7" applyFont="1" applyFill="1" applyBorder="1" applyAlignment="1">
      <alignment horizontal="distributed" vertical="center" wrapText="1" indent="1"/>
    </xf>
    <xf numFmtId="0" fontId="6" fillId="0" borderId="29" xfId="7" applyFont="1" applyFill="1" applyBorder="1" applyAlignment="1">
      <alignment horizontal="distributed" vertical="center" wrapText="1" indent="1"/>
    </xf>
    <xf numFmtId="0" fontId="6" fillId="0" borderId="8" xfId="5" applyFont="1" applyFill="1" applyBorder="1" applyAlignment="1">
      <alignment horizontal="distributed" vertical="center" indent="1"/>
    </xf>
    <xf numFmtId="0" fontId="6" fillId="0" borderId="9" xfId="5" applyFont="1" applyFill="1" applyBorder="1" applyAlignment="1">
      <alignment horizontal="distributed" vertical="center" indent="1"/>
    </xf>
    <xf numFmtId="0" fontId="6" fillId="0" borderId="78" xfId="5" applyFont="1" applyFill="1" applyBorder="1" applyAlignment="1">
      <alignment horizontal="distributed" vertical="center" indent="1"/>
    </xf>
    <xf numFmtId="0" fontId="6" fillId="0" borderId="79" xfId="5" applyFont="1" applyFill="1" applyBorder="1" applyAlignment="1">
      <alignment horizontal="distributed" vertical="center" indent="1"/>
    </xf>
    <xf numFmtId="0" fontId="6" fillId="0" borderId="15" xfId="5" applyFont="1" applyFill="1" applyBorder="1" applyAlignment="1">
      <alignment horizontal="distributed" vertical="center" indent="1"/>
    </xf>
    <xf numFmtId="0" fontId="6" fillId="0" borderId="29" xfId="5" applyFont="1" applyFill="1" applyBorder="1" applyAlignment="1">
      <alignment horizontal="distributed" vertical="center" indent="1"/>
    </xf>
    <xf numFmtId="0" fontId="6" fillId="0" borderId="78" xfId="7" applyFont="1" applyFill="1" applyBorder="1" applyAlignment="1">
      <alignment horizontal="center" vertical="center"/>
    </xf>
    <xf numFmtId="0" fontId="6" fillId="0" borderId="79" xfId="7" applyFont="1" applyFill="1" applyBorder="1" applyAlignment="1">
      <alignment horizontal="center" vertical="center"/>
    </xf>
    <xf numFmtId="0" fontId="8" fillId="0" borderId="45" xfId="9" applyFont="1" applyFill="1" applyBorder="1" applyAlignment="1">
      <alignment horizontal="center" vertical="center" wrapText="1"/>
    </xf>
    <xf numFmtId="0" fontId="8" fillId="0" borderId="88" xfId="9" applyFont="1" applyFill="1" applyBorder="1" applyAlignment="1">
      <alignment horizontal="center" vertical="center" wrapText="1"/>
    </xf>
    <xf numFmtId="1" fontId="6" fillId="0" borderId="54" xfId="11" applyNumberFormat="1" applyFont="1" applyFill="1" applyBorder="1" applyAlignment="1" applyProtection="1">
      <alignment horizontal="distributed" vertical="center" indent="1"/>
    </xf>
    <xf numFmtId="1" fontId="6" fillId="0" borderId="28" xfId="11" applyNumberFormat="1" applyFont="1" applyFill="1" applyBorder="1" applyAlignment="1" applyProtection="1">
      <alignment horizontal="distributed" vertical="center" indent="1"/>
    </xf>
    <xf numFmtId="1" fontId="6" fillId="0" borderId="55" xfId="11" applyNumberFormat="1" applyFont="1" applyFill="1" applyBorder="1" applyAlignment="1" applyProtection="1">
      <alignment horizontal="distributed" vertical="center" indent="1"/>
    </xf>
    <xf numFmtId="1" fontId="6" fillId="0" borderId="12" xfId="11" applyNumberFormat="1" applyFont="1" applyFill="1" applyBorder="1" applyAlignment="1" applyProtection="1">
      <alignment horizontal="distributed" vertical="center" indent="1"/>
    </xf>
    <xf numFmtId="0" fontId="6" fillId="0" borderId="80" xfId="9" applyFont="1" applyFill="1" applyBorder="1" applyAlignment="1">
      <alignment horizontal="center" vertical="center" wrapText="1"/>
    </xf>
    <xf numFmtId="0" fontId="6" fillId="0" borderId="18" xfId="9" applyFont="1" applyFill="1" applyBorder="1" applyAlignment="1">
      <alignment horizontal="center" vertical="center" wrapText="1"/>
    </xf>
    <xf numFmtId="0" fontId="6" fillId="0" borderId="81" xfId="9" applyFont="1" applyFill="1" applyBorder="1" applyAlignment="1">
      <alignment horizontal="center" vertical="center" wrapText="1"/>
    </xf>
    <xf numFmtId="0" fontId="6" fillId="0" borderId="6" xfId="7" applyFont="1" applyFill="1" applyBorder="1" applyAlignment="1">
      <alignment horizontal="distributed" vertical="center" indent="1"/>
    </xf>
    <xf numFmtId="0" fontId="6" fillId="0" borderId="42" xfId="7" applyFont="1" applyFill="1" applyBorder="1" applyAlignment="1">
      <alignment horizontal="distributed" vertical="center" indent="1"/>
    </xf>
    <xf numFmtId="0" fontId="6" fillId="0" borderId="8" xfId="7" applyFont="1" applyFill="1" applyBorder="1" applyAlignment="1">
      <alignment horizontal="distributed" vertical="center" indent="1"/>
    </xf>
    <xf numFmtId="0" fontId="6" fillId="0" borderId="9" xfId="7" applyFont="1" applyFill="1" applyBorder="1" applyAlignment="1">
      <alignment horizontal="distributed" vertical="center" indent="1"/>
    </xf>
    <xf numFmtId="182" fontId="8" fillId="0" borderId="0" xfId="10" applyNumberFormat="1" applyFont="1" applyFill="1" applyBorder="1" applyAlignment="1">
      <alignment horizontal="center" vertical="center"/>
    </xf>
    <xf numFmtId="177" fontId="8" fillId="0" borderId="30" xfId="10" applyNumberFormat="1" applyFont="1" applyFill="1" applyBorder="1" applyAlignment="1">
      <alignment horizontal="center" vertical="center" shrinkToFit="1"/>
    </xf>
    <xf numFmtId="177" fontId="8" fillId="0" borderId="89" xfId="10" applyNumberFormat="1" applyFont="1" applyFill="1" applyBorder="1" applyAlignment="1">
      <alignment horizontal="center" vertical="center" shrinkToFit="1"/>
    </xf>
    <xf numFmtId="177" fontId="8" fillId="0" borderId="59" xfId="10" applyNumberFormat="1" applyFont="1" applyFill="1" applyBorder="1" applyAlignment="1">
      <alignment horizontal="center" vertical="center" shrinkToFit="1"/>
    </xf>
    <xf numFmtId="0" fontId="16" fillId="16" borderId="90" xfId="5" applyFont="1" applyFill="1" applyBorder="1" applyAlignment="1">
      <alignment horizontal="center" vertical="center"/>
    </xf>
    <xf numFmtId="177" fontId="8" fillId="0" borderId="13" xfId="10" applyNumberFormat="1" applyFont="1" applyFill="1" applyBorder="1" applyAlignment="1">
      <alignment horizontal="center" vertical="center"/>
    </xf>
    <xf numFmtId="177" fontId="8" fillId="0" borderId="20" xfId="10" applyNumberFormat="1" applyFont="1" applyFill="1" applyBorder="1" applyAlignment="1">
      <alignment horizontal="center" vertical="center"/>
    </xf>
    <xf numFmtId="177" fontId="8" fillId="0" borderId="31" xfId="10" applyNumberFormat="1" applyFont="1" applyFill="1" applyBorder="1" applyAlignment="1">
      <alignment horizontal="center" vertical="center"/>
    </xf>
    <xf numFmtId="177" fontId="8" fillId="0" borderId="2" xfId="10" applyNumberFormat="1" applyFont="1" applyFill="1" applyBorder="1" applyAlignment="1">
      <alignment horizontal="center" vertical="center"/>
    </xf>
    <xf numFmtId="177" fontId="8" fillId="0" borderId="0" xfId="10" applyNumberFormat="1" applyFont="1" applyFill="1" applyBorder="1" applyAlignment="1">
      <alignment horizontal="center" vertical="center"/>
    </xf>
    <xf numFmtId="177" fontId="8" fillId="0" borderId="43" xfId="10" applyNumberFormat="1" applyFont="1" applyFill="1" applyBorder="1" applyAlignment="1">
      <alignment horizontal="center" vertical="center"/>
    </xf>
    <xf numFmtId="182" fontId="8" fillId="3" borderId="6" xfId="10" applyNumberFormat="1" applyFont="1" applyFill="1" applyBorder="1" applyAlignment="1">
      <alignment horizontal="center" vertical="center"/>
    </xf>
    <xf numFmtId="182" fontId="8" fillId="3" borderId="7" xfId="10" applyNumberFormat="1" applyFont="1" applyFill="1" applyBorder="1" applyAlignment="1">
      <alignment horizontal="center" vertical="center"/>
    </xf>
    <xf numFmtId="182" fontId="8" fillId="3" borderId="44" xfId="10" applyNumberFormat="1" applyFont="1" applyFill="1" applyBorder="1" applyAlignment="1">
      <alignment horizontal="center" vertical="center"/>
    </xf>
    <xf numFmtId="177" fontId="8" fillId="0" borderId="13" xfId="10" applyNumberFormat="1" applyFont="1" applyFill="1" applyBorder="1" applyAlignment="1">
      <alignment horizontal="left" vertical="center" wrapText="1"/>
    </xf>
    <xf numFmtId="177" fontId="8" fillId="0" borderId="20" xfId="10" applyNumberFormat="1" applyFont="1" applyFill="1" applyBorder="1" applyAlignment="1">
      <alignment horizontal="left" vertical="center" wrapText="1"/>
    </xf>
    <xf numFmtId="177" fontId="8" fillId="0" borderId="31" xfId="10" applyNumberFormat="1" applyFont="1" applyFill="1" applyBorder="1" applyAlignment="1">
      <alignment horizontal="left" vertical="center" wrapText="1"/>
    </xf>
    <xf numFmtId="177" fontId="8" fillId="2" borderId="13" xfId="10" applyNumberFormat="1" applyFont="1" applyFill="1" applyBorder="1" applyAlignment="1">
      <alignment horizontal="center" vertical="center"/>
    </xf>
    <xf numFmtId="177" fontId="8" fillId="2" borderId="20" xfId="10" applyNumberFormat="1" applyFont="1" applyFill="1" applyBorder="1" applyAlignment="1">
      <alignment horizontal="center" vertical="center"/>
    </xf>
    <xf numFmtId="177" fontId="8" fillId="2" borderId="31" xfId="10" applyNumberFormat="1" applyFont="1" applyFill="1" applyBorder="1" applyAlignment="1">
      <alignment horizontal="center" vertical="center"/>
    </xf>
    <xf numFmtId="177" fontId="8" fillId="2" borderId="2" xfId="10" applyNumberFormat="1" applyFont="1" applyFill="1" applyBorder="1" applyAlignment="1">
      <alignment horizontal="center" vertical="center"/>
    </xf>
    <xf numFmtId="177" fontId="8" fillId="2" borderId="0" xfId="10" applyNumberFormat="1" applyFont="1" applyFill="1" applyBorder="1" applyAlignment="1">
      <alignment horizontal="center" vertical="center"/>
    </xf>
    <xf numFmtId="177" fontId="8" fillId="2" borderId="43" xfId="10" applyNumberFormat="1" applyFont="1" applyFill="1" applyBorder="1" applyAlignment="1">
      <alignment horizontal="center" vertical="center"/>
    </xf>
    <xf numFmtId="182" fontId="8" fillId="3" borderId="42" xfId="10" applyNumberFormat="1" applyFont="1" applyFill="1" applyBorder="1" applyAlignment="1">
      <alignment horizontal="center" vertical="center"/>
    </xf>
    <xf numFmtId="182" fontId="8" fillId="3" borderId="47" xfId="10" applyNumberFormat="1" applyFont="1" applyFill="1" applyBorder="1" applyAlignment="1">
      <alignment horizontal="center" vertical="center"/>
    </xf>
    <xf numFmtId="177" fontId="8" fillId="0" borderId="2" xfId="10" applyNumberFormat="1" applyFont="1" applyFill="1" applyBorder="1" applyAlignment="1">
      <alignment horizontal="center" vertical="center" wrapText="1"/>
    </xf>
    <xf numFmtId="177" fontId="8" fillId="0" borderId="50" xfId="10" applyNumberFormat="1" applyFont="1" applyFill="1" applyBorder="1" applyAlignment="1">
      <alignment horizontal="center" vertical="center" wrapText="1"/>
    </xf>
    <xf numFmtId="177" fontId="8" fillId="0" borderId="30" xfId="10" applyNumberFormat="1" applyFont="1" applyFill="1" applyBorder="1" applyAlignment="1">
      <alignment horizontal="center" vertical="center" wrapText="1"/>
    </xf>
    <xf numFmtId="177" fontId="8" fillId="0" borderId="89" xfId="10" applyNumberFormat="1" applyFont="1" applyFill="1" applyBorder="1" applyAlignment="1">
      <alignment horizontal="center" vertical="center" wrapText="1"/>
    </xf>
    <xf numFmtId="177" fontId="8" fillId="0" borderId="59" xfId="10" applyNumberFormat="1" applyFont="1" applyFill="1" applyBorder="1" applyAlignment="1">
      <alignment horizontal="center" vertical="center" wrapText="1"/>
    </xf>
    <xf numFmtId="177" fontId="8" fillId="0" borderId="50" xfId="10" applyNumberFormat="1" applyFont="1" applyFill="1" applyBorder="1" applyAlignment="1">
      <alignment horizontal="center" vertical="center"/>
    </xf>
    <xf numFmtId="182" fontId="8" fillId="5" borderId="6" xfId="10" applyNumberFormat="1" applyFont="1" applyFill="1" applyBorder="1" applyAlignment="1">
      <alignment horizontal="center" vertical="center"/>
    </xf>
    <xf numFmtId="182" fontId="8" fillId="5" borderId="7" xfId="10" applyNumberFormat="1" applyFont="1" applyFill="1" applyBorder="1" applyAlignment="1">
      <alignment horizontal="center" vertical="center"/>
    </xf>
    <xf numFmtId="182" fontId="8" fillId="5" borderId="44" xfId="10" applyNumberFormat="1" applyFont="1" applyFill="1" applyBorder="1" applyAlignment="1">
      <alignment horizontal="center" vertical="center"/>
    </xf>
    <xf numFmtId="177" fontId="8" fillId="0" borderId="17" xfId="10" applyNumberFormat="1" applyFont="1" applyFill="1" applyBorder="1" applyAlignment="1">
      <alignment horizontal="center" vertical="center" wrapText="1"/>
    </xf>
    <xf numFmtId="177" fontId="8" fillId="0" borderId="13" xfId="10" applyNumberFormat="1" applyFont="1" applyFill="1" applyBorder="1" applyAlignment="1">
      <alignment horizontal="center" vertical="center" wrapText="1"/>
    </xf>
    <xf numFmtId="177" fontId="8" fillId="0" borderId="20" xfId="10" applyNumberFormat="1" applyFont="1" applyFill="1" applyBorder="1" applyAlignment="1">
      <alignment horizontal="center" vertical="center" wrapText="1"/>
    </xf>
    <xf numFmtId="177" fontId="8" fillId="0" borderId="63" xfId="10" applyNumberFormat="1" applyFont="1" applyFill="1" applyBorder="1" applyAlignment="1">
      <alignment horizontal="center" vertical="center" wrapText="1"/>
    </xf>
    <xf numFmtId="177" fontId="8" fillId="0" borderId="0" xfId="10" applyNumberFormat="1" applyFont="1" applyFill="1" applyBorder="1" applyAlignment="1">
      <alignment horizontal="center" vertical="center" wrapText="1"/>
    </xf>
    <xf numFmtId="177" fontId="8" fillId="0" borderId="91" xfId="10" applyNumberFormat="1" applyFont="1" applyFill="1" applyBorder="1" applyAlignment="1">
      <alignment horizontal="left" vertical="center" wrapText="1"/>
    </xf>
    <xf numFmtId="177" fontId="8" fillId="2" borderId="13" xfId="10" applyNumberFormat="1" applyFont="1" applyFill="1" applyBorder="1" applyAlignment="1">
      <alignment horizontal="center" vertical="center" wrapText="1"/>
    </xf>
    <xf numFmtId="177" fontId="8" fillId="2" borderId="20" xfId="10" applyNumberFormat="1" applyFont="1" applyFill="1" applyBorder="1" applyAlignment="1">
      <alignment horizontal="center" vertical="center" wrapText="1"/>
    </xf>
    <xf numFmtId="177" fontId="8" fillId="2" borderId="2" xfId="10" applyNumberFormat="1" applyFont="1" applyFill="1" applyBorder="1" applyAlignment="1">
      <alignment horizontal="center" vertical="center" wrapText="1"/>
    </xf>
    <xf numFmtId="177" fontId="8" fillId="2" borderId="0" xfId="10" applyNumberFormat="1" applyFont="1" applyFill="1" applyBorder="1" applyAlignment="1">
      <alignment horizontal="center" vertical="center" wrapText="1"/>
    </xf>
    <xf numFmtId="177" fontId="8" fillId="2" borderId="31" xfId="10" applyNumberFormat="1" applyFont="1" applyFill="1" applyBorder="1" applyAlignment="1">
      <alignment horizontal="center" vertical="center" wrapText="1"/>
    </xf>
    <xf numFmtId="177" fontId="8" fillId="2" borderId="43" xfId="10" applyNumberFormat="1" applyFont="1" applyFill="1" applyBorder="1" applyAlignment="1">
      <alignment horizontal="center" vertical="center" wrapText="1"/>
    </xf>
    <xf numFmtId="177" fontId="8" fillId="2" borderId="2" xfId="10" applyNumberFormat="1" applyFont="1" applyFill="1" applyBorder="1" applyAlignment="1">
      <alignment horizontal="center" vertical="center" textRotation="255" wrapText="1"/>
    </xf>
    <xf numFmtId="178" fontId="8" fillId="0" borderId="92" xfId="0" applyNumberFormat="1" applyFont="1" applyFill="1" applyBorder="1" applyAlignment="1">
      <alignment horizontal="center" vertical="center"/>
    </xf>
    <xf numFmtId="178" fontId="8" fillId="0" borderId="93" xfId="0" applyNumberFormat="1" applyFont="1" applyFill="1" applyBorder="1" applyAlignment="1">
      <alignment horizontal="center" vertical="center"/>
    </xf>
    <xf numFmtId="178" fontId="8" fillId="0" borderId="94" xfId="0" applyNumberFormat="1" applyFont="1" applyFill="1" applyBorder="1" applyAlignment="1">
      <alignment horizontal="center" vertical="center"/>
    </xf>
    <xf numFmtId="0" fontId="8" fillId="0" borderId="64" xfId="9" applyFont="1" applyFill="1" applyBorder="1" applyAlignment="1">
      <alignment horizontal="distributed" vertical="center" wrapText="1"/>
    </xf>
    <xf numFmtId="0" fontId="8" fillId="0" borderId="76" xfId="9" applyFont="1" applyFill="1" applyBorder="1" applyAlignment="1">
      <alignment horizontal="distributed" vertical="center"/>
    </xf>
    <xf numFmtId="0" fontId="8" fillId="0" borderId="80" xfId="9" applyFont="1" applyFill="1" applyBorder="1" applyAlignment="1">
      <alignment horizontal="center" vertical="center"/>
    </xf>
    <xf numFmtId="0" fontId="8" fillId="0" borderId="18" xfId="9" applyFont="1" applyFill="1" applyBorder="1" applyAlignment="1">
      <alignment horizontal="center" vertical="center"/>
    </xf>
    <xf numFmtId="0" fontId="8" fillId="0" borderId="79" xfId="9" applyFont="1" applyFill="1" applyBorder="1" applyAlignment="1">
      <alignment horizontal="center" vertical="center"/>
    </xf>
    <xf numFmtId="0" fontId="8" fillId="0" borderId="81" xfId="9" applyFont="1" applyFill="1" applyBorder="1" applyAlignment="1">
      <alignment horizontal="center" vertical="center"/>
    </xf>
    <xf numFmtId="176" fontId="8" fillId="0" borderId="92" xfId="0" applyNumberFormat="1" applyFont="1" applyFill="1" applyBorder="1" applyAlignment="1">
      <alignment horizontal="center" vertical="center"/>
    </xf>
    <xf numFmtId="176" fontId="8" fillId="0" borderId="93" xfId="0" applyNumberFormat="1" applyFont="1" applyFill="1" applyBorder="1" applyAlignment="1">
      <alignment horizontal="center" vertical="center"/>
    </xf>
    <xf numFmtId="176" fontId="8" fillId="0" borderId="94" xfId="0" applyNumberFormat="1" applyFont="1" applyFill="1" applyBorder="1" applyAlignment="1">
      <alignment horizontal="center" vertical="center"/>
    </xf>
    <xf numFmtId="0" fontId="8" fillId="0" borderId="64" xfId="9" applyFont="1" applyFill="1" applyBorder="1" applyAlignment="1">
      <alignment horizontal="distributed" vertical="center"/>
    </xf>
    <xf numFmtId="0" fontId="8" fillId="0" borderId="63" xfId="9" applyFont="1" applyFill="1" applyBorder="1" applyAlignment="1">
      <alignment horizontal="distributed" vertical="center" wrapText="1"/>
    </xf>
    <xf numFmtId="0" fontId="8" fillId="0" borderId="95" xfId="9" applyFont="1" applyFill="1" applyBorder="1" applyAlignment="1">
      <alignment horizontal="distributed" vertical="center" wrapText="1"/>
    </xf>
    <xf numFmtId="49" fontId="6" fillId="0" borderId="13" xfId="0" applyNumberFormat="1" applyFont="1" applyFill="1" applyBorder="1" applyAlignment="1">
      <alignment horizontal="center" vertical="center"/>
    </xf>
    <xf numFmtId="49" fontId="6" fillId="0" borderId="31" xfId="0" applyNumberFormat="1" applyFont="1" applyFill="1" applyBorder="1" applyAlignment="1">
      <alignment horizontal="center" vertical="center"/>
    </xf>
    <xf numFmtId="49" fontId="6" fillId="0" borderId="6" xfId="0" applyNumberFormat="1" applyFont="1" applyFill="1" applyBorder="1" applyAlignment="1">
      <alignment horizontal="center" vertical="center"/>
    </xf>
    <xf numFmtId="49" fontId="6" fillId="0" borderId="44" xfId="0" applyNumberFormat="1" applyFont="1" applyFill="1" applyBorder="1" applyAlignment="1">
      <alignment horizontal="center" vertical="center"/>
    </xf>
    <xf numFmtId="0" fontId="6" fillId="0" borderId="32" xfId="0" applyFont="1" applyFill="1" applyBorder="1" applyAlignment="1">
      <alignment horizontal="center" vertical="center"/>
    </xf>
    <xf numFmtId="0" fontId="6" fillId="0" borderId="33" xfId="0" applyFont="1" applyFill="1" applyBorder="1" applyAlignment="1">
      <alignment horizontal="center" vertical="center"/>
    </xf>
    <xf numFmtId="49" fontId="6" fillId="0" borderId="20" xfId="0" applyNumberFormat="1" applyFont="1" applyFill="1" applyBorder="1" applyAlignment="1">
      <alignment horizontal="center" vertical="center"/>
    </xf>
    <xf numFmtId="49" fontId="6" fillId="0" borderId="7" xfId="0" applyNumberFormat="1" applyFont="1" applyFill="1" applyBorder="1" applyAlignment="1">
      <alignment horizontal="center" vertical="center"/>
    </xf>
    <xf numFmtId="0" fontId="6" fillId="0" borderId="20" xfId="0" applyFont="1" applyFill="1" applyBorder="1" applyAlignment="1">
      <alignment horizontal="center"/>
    </xf>
    <xf numFmtId="0" fontId="6" fillId="0" borderId="0" xfId="0" applyFont="1" applyFill="1" applyBorder="1" applyAlignment="1">
      <alignment horizontal="center"/>
    </xf>
    <xf numFmtId="0" fontId="6" fillId="0" borderId="13" xfId="0" applyFont="1" applyFill="1" applyBorder="1" applyAlignment="1">
      <alignment horizontal="center" vertical="center"/>
    </xf>
    <xf numFmtId="0" fontId="6" fillId="0" borderId="31"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44" xfId="0" applyFont="1" applyFill="1" applyBorder="1" applyAlignment="1">
      <alignment horizontal="center" vertical="center"/>
    </xf>
    <xf numFmtId="0" fontId="30" fillId="0" borderId="32" xfId="0" applyFont="1" applyFill="1" applyBorder="1" applyAlignment="1">
      <alignment horizontal="center" vertical="center"/>
    </xf>
    <xf numFmtId="0" fontId="30" fillId="0" borderId="33" xfId="0" applyFont="1" applyFill="1" applyBorder="1" applyAlignment="1">
      <alignment horizontal="center" vertical="center"/>
    </xf>
    <xf numFmtId="0" fontId="30" fillId="0" borderId="90" xfId="0" applyFont="1" applyFill="1" applyBorder="1" applyAlignment="1">
      <alignment horizontal="center" vertical="center"/>
    </xf>
  </cellXfs>
  <cellStyles count="13">
    <cellStyle name="桁区切り" xfId="1" builtinId="6"/>
    <cellStyle name="桁区切り 2" xfId="2" xr:uid="{C063717B-215B-4866-95E7-6C2EE738A58E}"/>
    <cellStyle name="標準" xfId="0" builtinId="0"/>
    <cellStyle name="標準 2" xfId="3" xr:uid="{B2B6C2BA-8067-4155-816D-EB44ACFF3532}"/>
    <cellStyle name="標準 3" xfId="4" xr:uid="{2C27871B-E264-4497-BF4D-0B4AAC6F4F86}"/>
    <cellStyle name="標準 4" xfId="12" xr:uid="{7E61DA12-E336-4BC4-81CE-0A5E94CC6CE5}"/>
    <cellStyle name="標準_34部門分析（新）" xfId="5" xr:uid="{A69E05E9-D5DD-4645-A749-408EE9C52732}"/>
    <cellStyle name="標準_code_jp" xfId="6" xr:uid="{4E47C7C3-4D4B-4FA3-AD5B-69F1B08A99A3}"/>
    <cellStyle name="標準_Sheet1_2" xfId="7" xr:uid="{A79A2D6B-A62F-4021-AD32-A53698ABFAE6}"/>
    <cellStyle name="標準_概念と利用の手引き" xfId="8" xr:uid="{DDBF7E9B-DD21-46A7-AB9B-ED1E07F6F75E}"/>
    <cellStyle name="標準_国体県７-15分析ツール" xfId="9" xr:uid="{96B17A7C-5B78-45CC-A247-F385BA6DAF59}"/>
    <cellStyle name="標準_図１　生産フロー_34部門分析（新）" xfId="10" xr:uid="{87D91354-E4BF-43BE-B37A-FC1387915FAF}"/>
    <cellStyle name="標準_生産誘発額等の算定 (医療・保健)" xfId="11" xr:uid="{7B77FB7B-13C9-4E3D-BDF3-6BE0032B7815}"/>
  </cellStyles>
  <dxfs count="2">
    <dxf>
      <fill>
        <patternFill>
          <bgColor theme="6" tint="0.59996337778862885"/>
        </patternFill>
      </fill>
    </dxf>
    <dxf>
      <fill>
        <patternFill>
          <bgColor theme="6" tint="0.5999633777886288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externalLink" Target="externalLinks/externalLink1.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calcChain" Target="calcChain.xml" />
  <Relationship Id="rId2" Type="http://schemas.openxmlformats.org/officeDocument/2006/relationships/worksheet" Target="worksheets/sheet2.xml" />
  <Relationship Id="rId16"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styles" Target="styles.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theme" Target="theme/theme1.xml" />
</Relationships>
</file>

<file path=xl/drawings/drawing1.xml><?xml version="1.0" encoding="utf-8"?>
<xdr:wsDr xmlns:xdr="http://schemas.openxmlformats.org/drawingml/2006/spreadsheetDrawing" xmlns:a="http://schemas.openxmlformats.org/drawingml/2006/main">
  <xdr:twoCellAnchor>
    <xdr:from>
      <xdr:col>15</xdr:col>
      <xdr:colOff>12700</xdr:colOff>
      <xdr:row>6</xdr:row>
      <xdr:rowOff>0</xdr:rowOff>
    </xdr:from>
    <xdr:to>
      <xdr:col>15</xdr:col>
      <xdr:colOff>12700</xdr:colOff>
      <xdr:row>9</xdr:row>
      <xdr:rowOff>12700</xdr:rowOff>
    </xdr:to>
    <xdr:sp macro="" textlink="">
      <xdr:nvSpPr>
        <xdr:cNvPr id="27290" name="Line 1">
          <a:extLst>
            <a:ext uri="{FF2B5EF4-FFF2-40B4-BE49-F238E27FC236}">
              <a16:creationId xmlns:a16="http://schemas.microsoft.com/office/drawing/2014/main" id="{91AC6759-6F5C-FD22-F8A8-06E6DA89AD2A}"/>
            </a:ext>
          </a:extLst>
        </xdr:cNvPr>
        <xdr:cNvSpPr>
          <a:spLocks noChangeShapeType="1"/>
        </xdr:cNvSpPr>
      </xdr:nvSpPr>
      <xdr:spPr bwMode="auto">
        <a:xfrm>
          <a:off x="2870200" y="1198033"/>
          <a:ext cx="0" cy="63500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0</xdr:colOff>
      <xdr:row>12</xdr:row>
      <xdr:rowOff>0</xdr:rowOff>
    </xdr:from>
    <xdr:to>
      <xdr:col>8</xdr:col>
      <xdr:colOff>0</xdr:colOff>
      <xdr:row>15</xdr:row>
      <xdr:rowOff>0</xdr:rowOff>
    </xdr:to>
    <xdr:sp macro="" textlink="">
      <xdr:nvSpPr>
        <xdr:cNvPr id="27291" name="Line 2">
          <a:extLst>
            <a:ext uri="{FF2B5EF4-FFF2-40B4-BE49-F238E27FC236}">
              <a16:creationId xmlns:a16="http://schemas.microsoft.com/office/drawing/2014/main" id="{80F386DD-78C5-03CA-BBD0-B38EF358881F}"/>
            </a:ext>
          </a:extLst>
        </xdr:cNvPr>
        <xdr:cNvSpPr>
          <a:spLocks noChangeShapeType="1"/>
        </xdr:cNvSpPr>
      </xdr:nvSpPr>
      <xdr:spPr bwMode="auto">
        <a:xfrm>
          <a:off x="1524000" y="2442633"/>
          <a:ext cx="0" cy="62230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12700</xdr:colOff>
      <xdr:row>12</xdr:row>
      <xdr:rowOff>0</xdr:rowOff>
    </xdr:from>
    <xdr:to>
      <xdr:col>18</xdr:col>
      <xdr:colOff>12700</xdr:colOff>
      <xdr:row>15</xdr:row>
      <xdr:rowOff>12700</xdr:rowOff>
    </xdr:to>
    <xdr:sp macro="" textlink="">
      <xdr:nvSpPr>
        <xdr:cNvPr id="27292" name="Line 3">
          <a:extLst>
            <a:ext uri="{FF2B5EF4-FFF2-40B4-BE49-F238E27FC236}">
              <a16:creationId xmlns:a16="http://schemas.microsoft.com/office/drawing/2014/main" id="{E23BC138-218C-FDD8-4297-66C86AB810D5}"/>
            </a:ext>
          </a:extLst>
        </xdr:cNvPr>
        <xdr:cNvSpPr>
          <a:spLocks noChangeShapeType="1"/>
        </xdr:cNvSpPr>
      </xdr:nvSpPr>
      <xdr:spPr bwMode="auto">
        <a:xfrm flipH="1">
          <a:off x="3441700" y="2442633"/>
          <a:ext cx="0" cy="63500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25</xdr:col>
      <xdr:colOff>0</xdr:colOff>
      <xdr:row>12</xdr:row>
      <xdr:rowOff>0</xdr:rowOff>
    </xdr:from>
    <xdr:to>
      <xdr:col>25</xdr:col>
      <xdr:colOff>0</xdr:colOff>
      <xdr:row>16</xdr:row>
      <xdr:rowOff>0</xdr:rowOff>
    </xdr:to>
    <xdr:sp macro="" textlink="">
      <xdr:nvSpPr>
        <xdr:cNvPr id="27293" name="Line 4">
          <a:extLst>
            <a:ext uri="{FF2B5EF4-FFF2-40B4-BE49-F238E27FC236}">
              <a16:creationId xmlns:a16="http://schemas.microsoft.com/office/drawing/2014/main" id="{75DC7531-DCAA-38E0-D91E-9F037339F584}"/>
            </a:ext>
          </a:extLst>
        </xdr:cNvPr>
        <xdr:cNvSpPr>
          <a:spLocks noChangeShapeType="1"/>
        </xdr:cNvSpPr>
      </xdr:nvSpPr>
      <xdr:spPr bwMode="auto">
        <a:xfrm>
          <a:off x="4872567" y="2442633"/>
          <a:ext cx="0" cy="829734"/>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0</xdr:colOff>
      <xdr:row>18</xdr:row>
      <xdr:rowOff>0</xdr:rowOff>
    </xdr:from>
    <xdr:to>
      <xdr:col>8</xdr:col>
      <xdr:colOff>0</xdr:colOff>
      <xdr:row>21</xdr:row>
      <xdr:rowOff>0</xdr:rowOff>
    </xdr:to>
    <xdr:sp macro="" textlink="">
      <xdr:nvSpPr>
        <xdr:cNvPr id="27294" name="Line 5">
          <a:extLst>
            <a:ext uri="{FF2B5EF4-FFF2-40B4-BE49-F238E27FC236}">
              <a16:creationId xmlns:a16="http://schemas.microsoft.com/office/drawing/2014/main" id="{9D159A36-1A1F-5A86-29FC-E2C6A3247F0B}"/>
            </a:ext>
          </a:extLst>
        </xdr:cNvPr>
        <xdr:cNvSpPr>
          <a:spLocks noChangeShapeType="1"/>
        </xdr:cNvSpPr>
      </xdr:nvSpPr>
      <xdr:spPr bwMode="auto">
        <a:xfrm>
          <a:off x="1524000" y="3687233"/>
          <a:ext cx="0" cy="62230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0</xdr:colOff>
      <xdr:row>24</xdr:row>
      <xdr:rowOff>0</xdr:rowOff>
    </xdr:from>
    <xdr:to>
      <xdr:col>8</xdr:col>
      <xdr:colOff>0</xdr:colOff>
      <xdr:row>27</xdr:row>
      <xdr:rowOff>12700</xdr:rowOff>
    </xdr:to>
    <xdr:sp macro="" textlink="">
      <xdr:nvSpPr>
        <xdr:cNvPr id="27295" name="Line 6">
          <a:extLst>
            <a:ext uri="{FF2B5EF4-FFF2-40B4-BE49-F238E27FC236}">
              <a16:creationId xmlns:a16="http://schemas.microsoft.com/office/drawing/2014/main" id="{FD0CDBAC-A2EC-1EAC-9592-054C023A147E}"/>
            </a:ext>
          </a:extLst>
        </xdr:cNvPr>
        <xdr:cNvSpPr>
          <a:spLocks noChangeShapeType="1"/>
        </xdr:cNvSpPr>
      </xdr:nvSpPr>
      <xdr:spPr bwMode="auto">
        <a:xfrm>
          <a:off x="1524000" y="4931833"/>
          <a:ext cx="0" cy="63500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0</xdr:colOff>
      <xdr:row>30</xdr:row>
      <xdr:rowOff>0</xdr:rowOff>
    </xdr:from>
    <xdr:to>
      <xdr:col>3</xdr:col>
      <xdr:colOff>0</xdr:colOff>
      <xdr:row>33</xdr:row>
      <xdr:rowOff>0</xdr:rowOff>
    </xdr:to>
    <xdr:sp macro="" textlink="">
      <xdr:nvSpPr>
        <xdr:cNvPr id="27296" name="Line 7">
          <a:extLst>
            <a:ext uri="{FF2B5EF4-FFF2-40B4-BE49-F238E27FC236}">
              <a16:creationId xmlns:a16="http://schemas.microsoft.com/office/drawing/2014/main" id="{B971B641-0F67-923C-0BAB-CF3606AC503D}"/>
            </a:ext>
          </a:extLst>
        </xdr:cNvPr>
        <xdr:cNvSpPr>
          <a:spLocks noChangeShapeType="1"/>
        </xdr:cNvSpPr>
      </xdr:nvSpPr>
      <xdr:spPr bwMode="auto">
        <a:xfrm>
          <a:off x="571500" y="6176433"/>
          <a:ext cx="0" cy="62230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0</xdr:colOff>
      <xdr:row>30</xdr:row>
      <xdr:rowOff>0</xdr:rowOff>
    </xdr:from>
    <xdr:to>
      <xdr:col>10</xdr:col>
      <xdr:colOff>0</xdr:colOff>
      <xdr:row>34</xdr:row>
      <xdr:rowOff>12700</xdr:rowOff>
    </xdr:to>
    <xdr:sp macro="" textlink="">
      <xdr:nvSpPr>
        <xdr:cNvPr id="27297" name="Line 8">
          <a:extLst>
            <a:ext uri="{FF2B5EF4-FFF2-40B4-BE49-F238E27FC236}">
              <a16:creationId xmlns:a16="http://schemas.microsoft.com/office/drawing/2014/main" id="{E627314C-8D3B-A8D8-F5E9-03D3E41F73D1}"/>
            </a:ext>
          </a:extLst>
        </xdr:cNvPr>
        <xdr:cNvSpPr>
          <a:spLocks noChangeShapeType="1"/>
        </xdr:cNvSpPr>
      </xdr:nvSpPr>
      <xdr:spPr bwMode="auto">
        <a:xfrm>
          <a:off x="1905000" y="6176433"/>
          <a:ext cx="0" cy="842434"/>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0</xdr:colOff>
      <xdr:row>18</xdr:row>
      <xdr:rowOff>0</xdr:rowOff>
    </xdr:from>
    <xdr:to>
      <xdr:col>26</xdr:col>
      <xdr:colOff>0</xdr:colOff>
      <xdr:row>21</xdr:row>
      <xdr:rowOff>0</xdr:rowOff>
    </xdr:to>
    <xdr:sp macro="" textlink="">
      <xdr:nvSpPr>
        <xdr:cNvPr id="27298" name="Line 9">
          <a:extLst>
            <a:ext uri="{FF2B5EF4-FFF2-40B4-BE49-F238E27FC236}">
              <a16:creationId xmlns:a16="http://schemas.microsoft.com/office/drawing/2014/main" id="{0CF15418-F71A-87CF-096D-590E056540E0}"/>
            </a:ext>
          </a:extLst>
        </xdr:cNvPr>
        <xdr:cNvSpPr>
          <a:spLocks noChangeShapeType="1"/>
        </xdr:cNvSpPr>
      </xdr:nvSpPr>
      <xdr:spPr bwMode="auto">
        <a:xfrm>
          <a:off x="5063067" y="3687233"/>
          <a:ext cx="0" cy="62230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25</xdr:col>
      <xdr:colOff>228600</xdr:colOff>
      <xdr:row>29</xdr:row>
      <xdr:rowOff>249767</xdr:rowOff>
    </xdr:from>
    <xdr:to>
      <xdr:col>25</xdr:col>
      <xdr:colOff>228600</xdr:colOff>
      <xdr:row>33</xdr:row>
      <xdr:rowOff>0</xdr:rowOff>
    </xdr:to>
    <xdr:sp macro="" textlink="">
      <xdr:nvSpPr>
        <xdr:cNvPr id="27299" name="Line 10">
          <a:extLst>
            <a:ext uri="{FF2B5EF4-FFF2-40B4-BE49-F238E27FC236}">
              <a16:creationId xmlns:a16="http://schemas.microsoft.com/office/drawing/2014/main" id="{736FB103-CA4B-F80E-C517-58F796FDB661}"/>
            </a:ext>
          </a:extLst>
        </xdr:cNvPr>
        <xdr:cNvSpPr>
          <a:spLocks noChangeShapeType="1"/>
        </xdr:cNvSpPr>
      </xdr:nvSpPr>
      <xdr:spPr bwMode="auto">
        <a:xfrm>
          <a:off x="5063067" y="6176433"/>
          <a:ext cx="0" cy="62230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12700</xdr:colOff>
      <xdr:row>22</xdr:row>
      <xdr:rowOff>152400</xdr:rowOff>
    </xdr:from>
    <xdr:to>
      <xdr:col>21</xdr:col>
      <xdr:colOff>38100</xdr:colOff>
      <xdr:row>22</xdr:row>
      <xdr:rowOff>152400</xdr:rowOff>
    </xdr:to>
    <xdr:sp macro="" textlink="">
      <xdr:nvSpPr>
        <xdr:cNvPr id="27300" name="Line 12">
          <a:extLst>
            <a:ext uri="{FF2B5EF4-FFF2-40B4-BE49-F238E27FC236}">
              <a16:creationId xmlns:a16="http://schemas.microsoft.com/office/drawing/2014/main" id="{B41BFCCE-9974-623F-1D41-4E1FC57E1A7A}"/>
            </a:ext>
          </a:extLst>
        </xdr:cNvPr>
        <xdr:cNvSpPr>
          <a:spLocks noChangeShapeType="1"/>
        </xdr:cNvSpPr>
      </xdr:nvSpPr>
      <xdr:spPr bwMode="auto">
        <a:xfrm>
          <a:off x="3742267" y="4669367"/>
          <a:ext cx="406400" cy="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0</xdr:colOff>
      <xdr:row>42</xdr:row>
      <xdr:rowOff>0</xdr:rowOff>
    </xdr:from>
    <xdr:to>
      <xdr:col>2</xdr:col>
      <xdr:colOff>0</xdr:colOff>
      <xdr:row>45</xdr:row>
      <xdr:rowOff>12700</xdr:rowOff>
    </xdr:to>
    <xdr:sp macro="" textlink="">
      <xdr:nvSpPr>
        <xdr:cNvPr id="27301" name="Line 13">
          <a:extLst>
            <a:ext uri="{FF2B5EF4-FFF2-40B4-BE49-F238E27FC236}">
              <a16:creationId xmlns:a16="http://schemas.microsoft.com/office/drawing/2014/main" id="{866FD3B9-22C8-0F5F-CD39-B761F71756B0}"/>
            </a:ext>
          </a:extLst>
        </xdr:cNvPr>
        <xdr:cNvSpPr>
          <a:spLocks noChangeShapeType="1"/>
        </xdr:cNvSpPr>
      </xdr:nvSpPr>
      <xdr:spPr bwMode="auto">
        <a:xfrm>
          <a:off x="381000" y="8665633"/>
          <a:ext cx="0" cy="63500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12700</xdr:colOff>
      <xdr:row>42</xdr:row>
      <xdr:rowOff>0</xdr:rowOff>
    </xdr:from>
    <xdr:to>
      <xdr:col>10</xdr:col>
      <xdr:colOff>12700</xdr:colOff>
      <xdr:row>46</xdr:row>
      <xdr:rowOff>0</xdr:rowOff>
    </xdr:to>
    <xdr:sp macro="" textlink="">
      <xdr:nvSpPr>
        <xdr:cNvPr id="27302" name="Line 14">
          <a:extLst>
            <a:ext uri="{FF2B5EF4-FFF2-40B4-BE49-F238E27FC236}">
              <a16:creationId xmlns:a16="http://schemas.microsoft.com/office/drawing/2014/main" id="{083EC3E8-979B-F022-2EC4-CC3600B07345}"/>
            </a:ext>
          </a:extLst>
        </xdr:cNvPr>
        <xdr:cNvSpPr>
          <a:spLocks noChangeShapeType="1"/>
        </xdr:cNvSpPr>
      </xdr:nvSpPr>
      <xdr:spPr bwMode="auto">
        <a:xfrm>
          <a:off x="1917700" y="8665633"/>
          <a:ext cx="0" cy="829734"/>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0</xdr:colOff>
      <xdr:row>22</xdr:row>
      <xdr:rowOff>152400</xdr:rowOff>
    </xdr:from>
    <xdr:to>
      <xdr:col>19</xdr:col>
      <xdr:colOff>0</xdr:colOff>
      <xdr:row>34</xdr:row>
      <xdr:rowOff>135467</xdr:rowOff>
    </xdr:to>
    <xdr:sp macro="" textlink="">
      <xdr:nvSpPr>
        <xdr:cNvPr id="27303" name="Line 15">
          <a:extLst>
            <a:ext uri="{FF2B5EF4-FFF2-40B4-BE49-F238E27FC236}">
              <a16:creationId xmlns:a16="http://schemas.microsoft.com/office/drawing/2014/main" id="{DF819B26-D752-C8F8-56FD-06465F7F41F7}"/>
            </a:ext>
          </a:extLst>
        </xdr:cNvPr>
        <xdr:cNvSpPr>
          <a:spLocks noChangeShapeType="1"/>
        </xdr:cNvSpPr>
      </xdr:nvSpPr>
      <xdr:spPr bwMode="auto">
        <a:xfrm flipH="1">
          <a:off x="3729567" y="4669367"/>
          <a:ext cx="0" cy="2472266"/>
        </a:xfrm>
        <a:prstGeom prst="line">
          <a:avLst/>
        </a:prstGeom>
        <a:noFill/>
        <a:ln w="24765">
          <a:pattFill prst="pct75">
            <a:fgClr>
              <a:srgbClr val="000000"/>
            </a:fgClr>
            <a:bgClr>
              <a:srgbClr val="FFFFFF"/>
            </a:bgClr>
          </a:pattFill>
          <a:round/>
          <a:headEnd/>
          <a:tailEnd/>
        </a:ln>
        <a:extLst>
          <a:ext uri="{909E8E84-426E-40DD-AFC4-6F175D3DCCD1}">
            <a14:hiddenFill xmlns:a14="http://schemas.microsoft.com/office/drawing/2010/main">
              <a:noFill/>
            </a14:hiddenFill>
          </a:ext>
        </a:extLst>
      </xdr:spPr>
    </xdr:sp>
    <xdr:clientData/>
  </xdr:twoCellAnchor>
  <xdr:twoCellAnchor>
    <xdr:from>
      <xdr:col>16</xdr:col>
      <xdr:colOff>0</xdr:colOff>
      <xdr:row>34</xdr:row>
      <xdr:rowOff>135467</xdr:rowOff>
    </xdr:from>
    <xdr:to>
      <xdr:col>19</xdr:col>
      <xdr:colOff>12700</xdr:colOff>
      <xdr:row>34</xdr:row>
      <xdr:rowOff>135467</xdr:rowOff>
    </xdr:to>
    <xdr:sp macro="" textlink="">
      <xdr:nvSpPr>
        <xdr:cNvPr id="27304" name="Line 16">
          <a:extLst>
            <a:ext uri="{FF2B5EF4-FFF2-40B4-BE49-F238E27FC236}">
              <a16:creationId xmlns:a16="http://schemas.microsoft.com/office/drawing/2014/main" id="{0BCEDB29-7B4B-2F59-3225-54C3B02B7A10}"/>
            </a:ext>
          </a:extLst>
        </xdr:cNvPr>
        <xdr:cNvSpPr>
          <a:spLocks noChangeShapeType="1"/>
        </xdr:cNvSpPr>
      </xdr:nvSpPr>
      <xdr:spPr bwMode="auto">
        <a:xfrm>
          <a:off x="3048000" y="7141633"/>
          <a:ext cx="694267" cy="0"/>
        </a:xfrm>
        <a:prstGeom prst="line">
          <a:avLst/>
        </a:prstGeom>
        <a:noFill/>
        <a:ln w="24765">
          <a:pattFill prst="pct75">
            <a:fgClr>
              <a:srgbClr val="000000"/>
            </a:fgClr>
            <a:bgClr>
              <a:srgbClr val="FFFFFF"/>
            </a:bgClr>
          </a:pattFill>
          <a:round/>
          <a:headEnd/>
          <a:tailEnd/>
        </a:ln>
        <a:extLst>
          <a:ext uri="{909E8E84-426E-40DD-AFC4-6F175D3DCCD1}">
            <a14:hiddenFill xmlns:a14="http://schemas.microsoft.com/office/drawing/2010/main">
              <a:noFill/>
            </a14:hiddenFill>
          </a:ext>
        </a:extLst>
      </xdr:spPr>
    </xdr:sp>
    <xdr:clientData/>
  </xdr:twoCellAnchor>
  <xdr:twoCellAnchor>
    <xdr:from>
      <xdr:col>12</xdr:col>
      <xdr:colOff>12700</xdr:colOff>
      <xdr:row>40</xdr:row>
      <xdr:rowOff>12700</xdr:rowOff>
    </xdr:from>
    <xdr:to>
      <xdr:col>26</xdr:col>
      <xdr:colOff>0</xdr:colOff>
      <xdr:row>40</xdr:row>
      <xdr:rowOff>12700</xdr:rowOff>
    </xdr:to>
    <xdr:sp macro="" textlink="">
      <xdr:nvSpPr>
        <xdr:cNvPr id="27305" name="Line 17">
          <a:extLst>
            <a:ext uri="{FF2B5EF4-FFF2-40B4-BE49-F238E27FC236}">
              <a16:creationId xmlns:a16="http://schemas.microsoft.com/office/drawing/2014/main" id="{9B694E72-D99D-2ABC-7044-8B2F7000460F}"/>
            </a:ext>
          </a:extLst>
        </xdr:cNvPr>
        <xdr:cNvSpPr>
          <a:spLocks noChangeShapeType="1"/>
        </xdr:cNvSpPr>
      </xdr:nvSpPr>
      <xdr:spPr bwMode="auto">
        <a:xfrm flipV="1">
          <a:off x="2298700" y="8263467"/>
          <a:ext cx="2764367" cy="0"/>
        </a:xfrm>
        <a:prstGeom prst="line">
          <a:avLst/>
        </a:prstGeom>
        <a:noFill/>
        <a:ln w="24765">
          <a:pattFill prst="pct75">
            <a:fgClr>
              <a:srgbClr val="000000"/>
            </a:fgClr>
            <a:bgClr>
              <a:srgbClr val="FFFFFF"/>
            </a:bgClr>
          </a:pattFill>
          <a:round/>
          <a:headEnd type="triangle" w="med" len="med"/>
          <a:tailEnd/>
        </a:ln>
        <a:extLst>
          <a:ext uri="{909E8E84-426E-40DD-AFC4-6F175D3DCCD1}">
            <a14:hiddenFill xmlns:a14="http://schemas.microsoft.com/office/drawing/2010/main">
              <a:noFill/>
            </a14:hiddenFill>
          </a:ext>
        </a:extLst>
      </xdr:spPr>
    </xdr:sp>
    <xdr:clientData/>
  </xdr:twoCellAnchor>
  <xdr:twoCellAnchor>
    <xdr:from>
      <xdr:col>26</xdr:col>
      <xdr:colOff>38100</xdr:colOff>
      <xdr:row>36</xdr:row>
      <xdr:rowOff>0</xdr:rowOff>
    </xdr:from>
    <xdr:to>
      <xdr:col>26</xdr:col>
      <xdr:colOff>38100</xdr:colOff>
      <xdr:row>40</xdr:row>
      <xdr:rowOff>16933</xdr:rowOff>
    </xdr:to>
    <xdr:sp macro="" textlink="">
      <xdr:nvSpPr>
        <xdr:cNvPr id="27306" name="Line 15">
          <a:extLst>
            <a:ext uri="{FF2B5EF4-FFF2-40B4-BE49-F238E27FC236}">
              <a16:creationId xmlns:a16="http://schemas.microsoft.com/office/drawing/2014/main" id="{B13194AE-14B1-D6C6-D7E3-5394111EB098}"/>
            </a:ext>
          </a:extLst>
        </xdr:cNvPr>
        <xdr:cNvSpPr>
          <a:spLocks noChangeShapeType="1"/>
        </xdr:cNvSpPr>
      </xdr:nvSpPr>
      <xdr:spPr bwMode="auto">
        <a:xfrm flipH="1">
          <a:off x="5101167" y="7421033"/>
          <a:ext cx="0" cy="846667"/>
        </a:xfrm>
        <a:prstGeom prst="line">
          <a:avLst/>
        </a:prstGeom>
        <a:noFill/>
        <a:ln w="24765">
          <a:pattFill prst="pct75">
            <a:fgClr>
              <a:srgbClr val="000000"/>
            </a:fgClr>
            <a:bgClr>
              <a:srgbClr val="FFFFFF"/>
            </a:bgClr>
          </a:pattFill>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24</xdr:row>
      <xdr:rowOff>12700</xdr:rowOff>
    </xdr:from>
    <xdr:to>
      <xdr:col>26</xdr:col>
      <xdr:colOff>0</xdr:colOff>
      <xdr:row>27</xdr:row>
      <xdr:rowOff>12700</xdr:rowOff>
    </xdr:to>
    <xdr:sp macro="" textlink="">
      <xdr:nvSpPr>
        <xdr:cNvPr id="27307" name="Line 9">
          <a:extLst>
            <a:ext uri="{FF2B5EF4-FFF2-40B4-BE49-F238E27FC236}">
              <a16:creationId xmlns:a16="http://schemas.microsoft.com/office/drawing/2014/main" id="{30EAA041-28FD-18BE-3BAF-CCDFC6E03927}"/>
            </a:ext>
          </a:extLst>
        </xdr:cNvPr>
        <xdr:cNvSpPr>
          <a:spLocks noChangeShapeType="1"/>
        </xdr:cNvSpPr>
      </xdr:nvSpPr>
      <xdr:spPr bwMode="auto">
        <a:xfrm>
          <a:off x="5063067" y="4944533"/>
          <a:ext cx="0" cy="622300"/>
        </a:xfrm>
        <a:prstGeom prst="line">
          <a:avLst/>
        </a:prstGeom>
        <a:noFill/>
        <a:ln w="24765">
          <a:pattFill prst="pct75">
            <a:fgClr>
              <a:srgbClr val="000000"/>
            </a:fgClr>
            <a:bgClr>
              <a:srgbClr val="FFFFFF"/>
            </a:bgClr>
          </a:patt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927100</xdr:colOff>
      <xdr:row>35</xdr:row>
      <xdr:rowOff>38100</xdr:rowOff>
    </xdr:from>
    <xdr:to>
      <xdr:col>8</xdr:col>
      <xdr:colOff>690033</xdr:colOff>
      <xdr:row>47</xdr:row>
      <xdr:rowOff>148167</xdr:rowOff>
    </xdr:to>
    <xdr:sp macro="" textlink="">
      <xdr:nvSpPr>
        <xdr:cNvPr id="10849" name="Line 3">
          <a:extLst>
            <a:ext uri="{FF2B5EF4-FFF2-40B4-BE49-F238E27FC236}">
              <a16:creationId xmlns:a16="http://schemas.microsoft.com/office/drawing/2014/main" id="{28F0DE8F-129F-553B-90FC-2138AD761BB3}"/>
            </a:ext>
          </a:extLst>
        </xdr:cNvPr>
        <xdr:cNvSpPr>
          <a:spLocks noChangeShapeType="1"/>
        </xdr:cNvSpPr>
      </xdr:nvSpPr>
      <xdr:spPr bwMode="auto">
        <a:xfrm flipV="1">
          <a:off x="6261100" y="7772400"/>
          <a:ext cx="1333500" cy="2853267"/>
        </a:xfrm>
        <a:prstGeom prst="line">
          <a:avLst/>
        </a:prstGeom>
        <a:noFill/>
        <a:ln w="9525" cap="rnd">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0</xdr:colOff>
      <xdr:row>37</xdr:row>
      <xdr:rowOff>287867</xdr:rowOff>
    </xdr:from>
    <xdr:to>
      <xdr:col>8</xdr:col>
      <xdr:colOff>711200</xdr:colOff>
      <xdr:row>47</xdr:row>
      <xdr:rowOff>148167</xdr:rowOff>
    </xdr:to>
    <xdr:sp macro="" textlink="">
      <xdr:nvSpPr>
        <xdr:cNvPr id="10850" name="Line 4">
          <a:extLst>
            <a:ext uri="{FF2B5EF4-FFF2-40B4-BE49-F238E27FC236}">
              <a16:creationId xmlns:a16="http://schemas.microsoft.com/office/drawing/2014/main" id="{FF3ABEA1-610E-7800-70C1-A894522E28E3}"/>
            </a:ext>
          </a:extLst>
        </xdr:cNvPr>
        <xdr:cNvSpPr>
          <a:spLocks noChangeShapeType="1"/>
        </xdr:cNvSpPr>
      </xdr:nvSpPr>
      <xdr:spPr bwMode="auto">
        <a:xfrm flipV="1">
          <a:off x="6955367" y="8420100"/>
          <a:ext cx="639233" cy="2205567"/>
        </a:xfrm>
        <a:prstGeom prst="line">
          <a:avLst/>
        </a:prstGeom>
        <a:noFill/>
        <a:ln w="9525" cap="rnd">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第２次産業 "/>
    </sheetNames>
    <sheetDataSet>
      <sheetData sheetId="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
</file>

<file path=xl/worksheets/_rels/sheet11.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6.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9.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98ECCF-59A6-4293-A905-C43E0AF5DF03}">
  <dimension ref="A1:H56"/>
  <sheetViews>
    <sheetView tabSelected="1" zoomScaleNormal="100" workbookViewId="0"/>
  </sheetViews>
  <sheetFormatPr defaultColWidth="9" defaultRowHeight="15" customHeight="1"/>
  <cols>
    <col min="1" max="1" width="4.796875" style="198" customWidth="1"/>
    <col min="2" max="5" width="11.6640625" style="198" customWidth="1"/>
    <col min="6" max="7" width="13.6640625" style="198" customWidth="1"/>
    <col min="8" max="8" width="15.1328125" style="198" customWidth="1"/>
    <col min="9" max="16384" width="9" style="198"/>
  </cols>
  <sheetData>
    <row r="1" spans="1:8" ht="15" customHeight="1">
      <c r="A1" s="194"/>
      <c r="B1" s="386" t="s">
        <v>205</v>
      </c>
      <c r="C1" s="387"/>
      <c r="D1" s="195"/>
      <c r="E1" s="196"/>
      <c r="F1" s="197"/>
      <c r="G1" s="196"/>
    </row>
    <row r="2" spans="1:8" ht="15" customHeight="1">
      <c r="A2" s="199"/>
      <c r="B2" s="199"/>
      <c r="C2" s="200"/>
      <c r="D2" s="195"/>
      <c r="E2" s="196"/>
      <c r="F2" s="197"/>
      <c r="G2" s="196"/>
    </row>
    <row r="3" spans="1:8" ht="15" customHeight="1">
      <c r="A3" t="s">
        <v>517</v>
      </c>
      <c r="B3" s="199"/>
      <c r="C3" s="200"/>
      <c r="D3" s="195"/>
      <c r="E3" s="196"/>
      <c r="F3" s="197"/>
      <c r="G3" s="196"/>
    </row>
    <row r="4" spans="1:8" ht="15" customHeight="1">
      <c r="A4" t="s">
        <v>206</v>
      </c>
      <c r="B4" s="199"/>
      <c r="C4" s="200"/>
      <c r="D4" s="195"/>
      <c r="E4" s="196"/>
      <c r="F4" s="197"/>
      <c r="G4" s="196"/>
    </row>
    <row r="5" spans="1:8" s="204" customFormat="1" ht="15" customHeight="1">
      <c r="A5" s="201"/>
      <c r="B5" s="202"/>
      <c r="C5" s="202"/>
      <c r="D5" s="202"/>
      <c r="E5" s="201"/>
      <c r="F5" s="203"/>
      <c r="G5" s="203"/>
      <c r="H5" s="203"/>
    </row>
    <row r="6" spans="1:8" s="201" customFormat="1" ht="15" customHeight="1">
      <c r="A6" s="205"/>
      <c r="B6" s="206" t="s">
        <v>207</v>
      </c>
      <c r="C6" s="206"/>
      <c r="D6" s="198"/>
      <c r="E6" s="198"/>
      <c r="F6" s="198"/>
      <c r="G6" s="198"/>
      <c r="H6" s="198"/>
    </row>
    <row r="7" spans="1:8" s="201" customFormat="1" ht="15" customHeight="1">
      <c r="A7" s="207"/>
      <c r="B7" s="208" t="s">
        <v>208</v>
      </c>
    </row>
    <row r="8" spans="1:8" s="201" customFormat="1" ht="15" customHeight="1">
      <c r="A8" s="207"/>
      <c r="B8" t="s">
        <v>209</v>
      </c>
    </row>
    <row r="9" spans="1:8" s="201" customFormat="1" ht="15" customHeight="1">
      <c r="A9" s="207"/>
      <c r="B9" t="s">
        <v>210</v>
      </c>
    </row>
    <row r="10" spans="1:8" s="201" customFormat="1" ht="15" customHeight="1">
      <c r="A10" s="207"/>
      <c r="B10" t="s">
        <v>211</v>
      </c>
    </row>
    <row r="11" spans="1:8" s="201" customFormat="1" ht="15" customHeight="1">
      <c r="A11" s="207"/>
      <c r="B11" s="208"/>
    </row>
    <row r="12" spans="1:8" s="201" customFormat="1" ht="15" customHeight="1">
      <c r="A12" s="207"/>
      <c r="B12" s="208" t="s">
        <v>212</v>
      </c>
    </row>
    <row r="13" spans="1:8" s="201" customFormat="1" ht="15" customHeight="1">
      <c r="A13" s="207"/>
      <c r="B13" s="208" t="s">
        <v>213</v>
      </c>
    </row>
    <row r="14" spans="1:8" s="201" customFormat="1" ht="15" customHeight="1">
      <c r="A14" s="207"/>
      <c r="B14" s="208" t="s">
        <v>214</v>
      </c>
    </row>
    <row r="15" spans="1:8" s="201" customFormat="1" ht="15" customHeight="1">
      <c r="A15" s="207"/>
      <c r="B15" s="208" t="s">
        <v>215</v>
      </c>
    </row>
    <row r="16" spans="1:8" s="201" customFormat="1" ht="15" customHeight="1">
      <c r="A16" s="207"/>
      <c r="B16" s="208" t="s">
        <v>216</v>
      </c>
    </row>
    <row r="17" spans="1:2" s="201" customFormat="1" ht="15" customHeight="1">
      <c r="A17" s="207"/>
      <c r="B17" s="373" t="s">
        <v>518</v>
      </c>
    </row>
    <row r="18" spans="1:2" s="201" customFormat="1" ht="15" customHeight="1">
      <c r="A18" s="207"/>
      <c r="B18" s="373"/>
    </row>
    <row r="19" spans="1:2" s="201" customFormat="1" ht="15" customHeight="1">
      <c r="A19" s="207"/>
      <c r="B19" s="373"/>
    </row>
    <row r="20" spans="1:2" s="201" customFormat="1" ht="15" customHeight="1">
      <c r="A20" s="207"/>
      <c r="B20" s="208" t="s">
        <v>217</v>
      </c>
    </row>
    <row r="21" spans="1:2" s="201" customFormat="1" ht="15" customHeight="1">
      <c r="A21" s="207"/>
      <c r="B21" s="208" t="s">
        <v>310</v>
      </c>
    </row>
    <row r="22" spans="1:2" s="201" customFormat="1" ht="15" customHeight="1">
      <c r="A22" s="207"/>
      <c r="B22" s="208"/>
    </row>
    <row r="23" spans="1:2" s="201" customFormat="1" ht="15" customHeight="1">
      <c r="A23" s="207"/>
      <c r="B23" s="208" t="s">
        <v>311</v>
      </c>
    </row>
    <row r="24" spans="1:2" ht="15" customHeight="1">
      <c r="A24" s="205"/>
      <c r="B24" s="209" t="s">
        <v>218</v>
      </c>
    </row>
    <row r="25" spans="1:2" ht="15" customHeight="1">
      <c r="A25" s="207"/>
      <c r="B25" s="209" t="s">
        <v>519</v>
      </c>
    </row>
    <row r="26" spans="1:2" ht="15" customHeight="1">
      <c r="A26" s="207"/>
      <c r="B26" s="209" t="s">
        <v>312</v>
      </c>
    </row>
    <row r="27" spans="1:2" ht="15" customHeight="1">
      <c r="A27" s="207"/>
      <c r="B27" s="209" t="s">
        <v>313</v>
      </c>
    </row>
    <row r="28" spans="1:2" ht="15" customHeight="1">
      <c r="A28" s="207"/>
      <c r="B28" s="209" t="s">
        <v>219</v>
      </c>
    </row>
    <row r="29" spans="1:2" ht="15" customHeight="1">
      <c r="A29" s="207"/>
      <c r="B29" s="209"/>
    </row>
    <row r="30" spans="1:2" ht="15" customHeight="1">
      <c r="A30" s="207"/>
    </row>
    <row r="31" spans="1:2" ht="15" customHeight="1">
      <c r="B31" s="209" t="s">
        <v>220</v>
      </c>
    </row>
    <row r="32" spans="1:2" ht="15" customHeight="1">
      <c r="B32" s="209" t="s">
        <v>221</v>
      </c>
    </row>
    <row r="33" spans="2:2" ht="15" customHeight="1">
      <c r="B33" s="209" t="s">
        <v>222</v>
      </c>
    </row>
    <row r="34" spans="2:2" ht="15" customHeight="1">
      <c r="B34" s="209" t="s">
        <v>223</v>
      </c>
    </row>
    <row r="35" spans="2:2" ht="15" customHeight="1">
      <c r="B35" s="209" t="s">
        <v>224</v>
      </c>
    </row>
    <row r="36" spans="2:2" ht="15" customHeight="1">
      <c r="B36" s="209" t="s">
        <v>225</v>
      </c>
    </row>
    <row r="37" spans="2:2" ht="15" customHeight="1">
      <c r="B37" s="209" t="s">
        <v>226</v>
      </c>
    </row>
    <row r="38" spans="2:2" ht="15" customHeight="1">
      <c r="B38" s="209" t="s">
        <v>227</v>
      </c>
    </row>
    <row r="39" spans="2:2" ht="15" customHeight="1">
      <c r="B39" s="209" t="s">
        <v>228</v>
      </c>
    </row>
    <row r="40" spans="2:2" ht="15" customHeight="1">
      <c r="B40" s="209" t="s">
        <v>520</v>
      </c>
    </row>
    <row r="41" spans="2:2" ht="15" customHeight="1">
      <c r="B41" s="209" t="s">
        <v>485</v>
      </c>
    </row>
    <row r="55" spans="1:1" ht="15" customHeight="1">
      <c r="A55" s="207"/>
    </row>
    <row r="56" spans="1:1" ht="15" customHeight="1">
      <c r="A56" s="207"/>
    </row>
  </sheetData>
  <mergeCells count="1">
    <mergeCell ref="B1:C1"/>
  </mergeCells>
  <phoneticPr fontId="3"/>
  <pageMargins left="0.59055118110236227" right="0.59055118110236227" top="0.98425196850393704" bottom="0.98425196850393704" header="0.51181102362204722" footer="0.51181102362204722"/>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D9207-6EC4-4691-8F32-6B582BD066CF}">
  <sheetPr codeName="Sheet9"/>
  <dimension ref="B2:AN56"/>
  <sheetViews>
    <sheetView zoomScale="55" zoomScaleNormal="55" workbookViewId="0">
      <pane xSplit="3" ySplit="5" topLeftCell="D6" activePane="bottomRight" state="frozen"/>
      <selection pane="topRight" activeCell="D1" sqref="D1"/>
      <selection pane="bottomLeft" activeCell="A6" sqref="A6"/>
      <selection pane="bottomRight"/>
    </sheetView>
  </sheetViews>
  <sheetFormatPr defaultColWidth="10.1328125" defaultRowHeight="15" customHeight="1"/>
  <cols>
    <col min="1" max="1" width="1.6640625" style="8" customWidth="1"/>
    <col min="2" max="2" width="4.6640625" style="8" customWidth="1"/>
    <col min="3" max="3" width="17.6640625" style="8" customWidth="1"/>
    <col min="4" max="17" width="10.6640625" style="8" customWidth="1"/>
    <col min="18" max="19" width="11.19921875" style="8" bestFit="1" customWidth="1"/>
    <col min="20" max="21" width="10.1328125" style="8" customWidth="1"/>
    <col min="22" max="22" width="11.19921875" style="8" bestFit="1" customWidth="1"/>
    <col min="23" max="23" width="11.19921875" style="8" customWidth="1"/>
    <col min="24" max="24" width="11.19921875" style="8" bestFit="1" customWidth="1"/>
    <col min="25" max="25" width="14.86328125" style="8" bestFit="1" customWidth="1"/>
    <col min="26" max="32" width="11.19921875" style="8" bestFit="1" customWidth="1"/>
    <col min="33" max="33" width="10.1328125" style="8" customWidth="1"/>
    <col min="34" max="36" width="11.19921875" style="8" bestFit="1" customWidth="1"/>
    <col min="37" max="37" width="11.19921875" style="8" customWidth="1"/>
    <col min="38" max="38" width="11.19921875" style="8" bestFit="1" customWidth="1"/>
    <col min="39" max="40" width="10.19921875" style="8" bestFit="1" customWidth="1"/>
    <col min="41" max="16384" width="10.1328125" style="8"/>
  </cols>
  <sheetData>
    <row r="2" spans="2:40" ht="20.25" customHeight="1">
      <c r="B2" s="524" t="s">
        <v>76</v>
      </c>
      <c r="C2" s="525"/>
      <c r="D2" s="7"/>
    </row>
    <row r="3" spans="2:40" ht="15" customHeight="1">
      <c r="Q3" s="9"/>
    </row>
    <row r="4" spans="2:40" ht="15" customHeight="1">
      <c r="B4" s="271"/>
      <c r="C4" s="271"/>
      <c r="D4" s="10" t="s">
        <v>3</v>
      </c>
      <c r="E4" s="10" t="s">
        <v>4</v>
      </c>
      <c r="F4" s="10" t="s">
        <v>5</v>
      </c>
      <c r="G4" s="10" t="s">
        <v>159</v>
      </c>
      <c r="H4" s="10" t="s">
        <v>160</v>
      </c>
      <c r="I4" s="10" t="s">
        <v>161</v>
      </c>
      <c r="J4" s="10" t="s">
        <v>162</v>
      </c>
      <c r="K4" s="10" t="s">
        <v>163</v>
      </c>
      <c r="L4" s="10" t="s">
        <v>164</v>
      </c>
      <c r="M4" s="10" t="s">
        <v>165</v>
      </c>
      <c r="N4" s="10" t="s">
        <v>166</v>
      </c>
      <c r="O4" s="10" t="s">
        <v>167</v>
      </c>
      <c r="P4" s="10" t="s">
        <v>168</v>
      </c>
      <c r="Q4" s="10" t="s">
        <v>169</v>
      </c>
      <c r="R4" s="10" t="s">
        <v>170</v>
      </c>
      <c r="S4" s="10" t="s">
        <v>171</v>
      </c>
      <c r="T4" s="10" t="s">
        <v>172</v>
      </c>
      <c r="U4" s="10" t="s">
        <v>173</v>
      </c>
      <c r="V4" s="10" t="s">
        <v>129</v>
      </c>
      <c r="W4" s="10" t="s">
        <v>130</v>
      </c>
      <c r="X4" s="10" t="s">
        <v>131</v>
      </c>
      <c r="Y4" s="10" t="s">
        <v>327</v>
      </c>
      <c r="Z4" s="10" t="s">
        <v>329</v>
      </c>
      <c r="AA4" s="10" t="s">
        <v>12</v>
      </c>
      <c r="AB4" s="10" t="s">
        <v>332</v>
      </c>
      <c r="AC4" s="10" t="s">
        <v>334</v>
      </c>
      <c r="AD4" s="10" t="s">
        <v>336</v>
      </c>
      <c r="AE4" s="10" t="s">
        <v>132</v>
      </c>
      <c r="AF4" s="10" t="s">
        <v>337</v>
      </c>
      <c r="AG4" s="10" t="s">
        <v>338</v>
      </c>
      <c r="AH4" s="10" t="s">
        <v>340</v>
      </c>
      <c r="AI4" s="10" t="s">
        <v>342</v>
      </c>
      <c r="AJ4" s="10" t="s">
        <v>343</v>
      </c>
      <c r="AK4" s="10" t="s">
        <v>344</v>
      </c>
      <c r="AL4" s="8" t="s">
        <v>346</v>
      </c>
      <c r="AM4" s="8" t="s">
        <v>347</v>
      </c>
      <c r="AN4" s="8" t="s">
        <v>348</v>
      </c>
    </row>
    <row r="5" spans="2:40" s="10" customFormat="1" ht="36" customHeight="1">
      <c r="B5" s="271"/>
      <c r="C5" s="272"/>
      <c r="D5" s="10" t="s">
        <v>453</v>
      </c>
      <c r="E5" s="10" t="s">
        <v>454</v>
      </c>
      <c r="F5" s="10" t="s">
        <v>455</v>
      </c>
      <c r="G5" s="10" t="s">
        <v>317</v>
      </c>
      <c r="H5" s="136" t="s">
        <v>318</v>
      </c>
      <c r="I5" s="10" t="s">
        <v>319</v>
      </c>
      <c r="J5" s="136" t="s">
        <v>320</v>
      </c>
      <c r="K5" s="10" t="s">
        <v>456</v>
      </c>
      <c r="L5" s="10" t="s">
        <v>174</v>
      </c>
      <c r="M5" s="136" t="s">
        <v>321</v>
      </c>
      <c r="N5" s="10" t="s">
        <v>322</v>
      </c>
      <c r="O5" s="10" t="s">
        <v>323</v>
      </c>
      <c r="P5" s="10" t="s">
        <v>457</v>
      </c>
      <c r="Q5" s="10" t="s">
        <v>458</v>
      </c>
      <c r="R5" s="10" t="s">
        <v>459</v>
      </c>
      <c r="S5" s="10" t="s">
        <v>460</v>
      </c>
      <c r="T5" s="10" t="s">
        <v>324</v>
      </c>
      <c r="U5" s="10" t="s">
        <v>461</v>
      </c>
      <c r="V5" s="10" t="s">
        <v>325</v>
      </c>
      <c r="W5" s="10" t="s">
        <v>175</v>
      </c>
      <c r="X5" s="10" t="s">
        <v>326</v>
      </c>
      <c r="Y5" s="10" t="s">
        <v>328</v>
      </c>
      <c r="Z5" s="10" t="s">
        <v>330</v>
      </c>
      <c r="AA5" s="10" t="s">
        <v>331</v>
      </c>
      <c r="AB5" s="10" t="s">
        <v>333</v>
      </c>
      <c r="AC5" s="10" t="s">
        <v>335</v>
      </c>
      <c r="AD5" s="10" t="s">
        <v>6</v>
      </c>
      <c r="AE5" s="10" t="s">
        <v>462</v>
      </c>
      <c r="AF5" s="136" t="s">
        <v>463</v>
      </c>
      <c r="AG5" s="136" t="s">
        <v>339</v>
      </c>
      <c r="AH5" s="136" t="s">
        <v>341</v>
      </c>
      <c r="AI5" s="136" t="s">
        <v>464</v>
      </c>
      <c r="AJ5" s="136" t="s">
        <v>465</v>
      </c>
      <c r="AK5" s="10" t="s">
        <v>345</v>
      </c>
      <c r="AL5" s="10" t="s">
        <v>466</v>
      </c>
      <c r="AM5" s="10" t="s">
        <v>467</v>
      </c>
      <c r="AN5" s="10" t="s">
        <v>468</v>
      </c>
    </row>
    <row r="6" spans="2:40" ht="15" customHeight="1">
      <c r="B6" s="329" t="s">
        <v>3</v>
      </c>
      <c r="C6" s="273" t="s">
        <v>453</v>
      </c>
      <c r="D6" s="328">
        <v>0.10234100342155698</v>
      </c>
      <c r="E6" s="328">
        <v>7.1669175087794734E-5</v>
      </c>
      <c r="F6" s="328">
        <v>0.17187152375264927</v>
      </c>
      <c r="G6" s="328">
        <v>4.0874355784609913E-3</v>
      </c>
      <c r="H6" s="328">
        <v>3.3412301621887158E-2</v>
      </c>
      <c r="I6" s="328">
        <v>1.0498128862914432E-3</v>
      </c>
      <c r="J6" s="328">
        <v>0</v>
      </c>
      <c r="K6" s="328">
        <v>4.1993001166472255E-2</v>
      </c>
      <c r="L6" s="328">
        <v>4.6907493211443342E-5</v>
      </c>
      <c r="M6" s="328">
        <v>0</v>
      </c>
      <c r="N6" s="328">
        <v>0</v>
      </c>
      <c r="O6" s="328">
        <v>0</v>
      </c>
      <c r="P6" s="328">
        <v>0</v>
      </c>
      <c r="Q6" s="328">
        <v>0</v>
      </c>
      <c r="R6" s="328">
        <v>0</v>
      </c>
      <c r="S6" s="328">
        <v>0</v>
      </c>
      <c r="T6" s="328">
        <v>0</v>
      </c>
      <c r="U6" s="328">
        <v>0</v>
      </c>
      <c r="V6" s="328">
        <v>0</v>
      </c>
      <c r="W6" s="328">
        <v>3.690753690753691E-3</v>
      </c>
      <c r="X6" s="328">
        <v>1.1444203304203471E-3</v>
      </c>
      <c r="Y6" s="328">
        <v>0</v>
      </c>
      <c r="Z6" s="328">
        <v>0</v>
      </c>
      <c r="AA6" s="328">
        <v>0</v>
      </c>
      <c r="AB6" s="328">
        <v>1.8352991870156573E-4</v>
      </c>
      <c r="AC6" s="328">
        <v>0</v>
      </c>
      <c r="AD6" s="328">
        <v>5.5581648051446373E-6</v>
      </c>
      <c r="AE6" s="328">
        <v>3.04834832866682E-6</v>
      </c>
      <c r="AF6" s="328">
        <v>0</v>
      </c>
      <c r="AG6" s="328">
        <v>2.94119500753156E-5</v>
      </c>
      <c r="AH6" s="328">
        <v>1.434759689211799E-3</v>
      </c>
      <c r="AI6" s="328">
        <v>2.0110239667392189E-3</v>
      </c>
      <c r="AJ6" s="328">
        <v>2.0949905858017978E-3</v>
      </c>
      <c r="AK6" s="328">
        <v>8.7185858453758802E-6</v>
      </c>
      <c r="AL6" s="328">
        <v>1.6989559565788563E-2</v>
      </c>
      <c r="AM6" s="328">
        <v>0</v>
      </c>
      <c r="AN6" s="328">
        <v>0</v>
      </c>
    </row>
    <row r="7" spans="2:40" ht="15" customHeight="1">
      <c r="B7" s="329" t="s">
        <v>4</v>
      </c>
      <c r="C7" s="273" t="s">
        <v>454</v>
      </c>
      <c r="D7" s="328">
        <v>3.5273783348422674E-5</v>
      </c>
      <c r="E7" s="328">
        <v>4.8018347308822476E-3</v>
      </c>
      <c r="F7" s="328">
        <v>2.2247983044695028E-4</v>
      </c>
      <c r="G7" s="328">
        <v>5.9238196789289736E-5</v>
      </c>
      <c r="H7" s="328">
        <v>3.6605367202541777E-3</v>
      </c>
      <c r="I7" s="328">
        <v>5.8307254648142124E-3</v>
      </c>
      <c r="J7" s="328">
        <v>0.48048270418500949</v>
      </c>
      <c r="K7" s="328">
        <v>2.9482265776216784E-4</v>
      </c>
      <c r="L7" s="328">
        <v>9.9245831748033794E-2</v>
      </c>
      <c r="M7" s="328">
        <v>1.3526408747962977E-3</v>
      </c>
      <c r="N7" s="328">
        <v>0.10477319596236213</v>
      </c>
      <c r="O7" s="328">
        <v>6.5357578574333359E-5</v>
      </c>
      <c r="P7" s="328">
        <v>4.8173733753408294E-5</v>
      </c>
      <c r="Q7" s="328">
        <v>1.286239806549533E-5</v>
      </c>
      <c r="R7" s="328">
        <v>2.3180940115904701E-4</v>
      </c>
      <c r="S7" s="328">
        <v>8.4359709802598272E-5</v>
      </c>
      <c r="T7" s="328">
        <v>3.2694696920159551E-5</v>
      </c>
      <c r="U7" s="328">
        <v>0</v>
      </c>
      <c r="V7" s="328">
        <v>3.8968384393050712E-5</v>
      </c>
      <c r="W7" s="328">
        <v>3.33000333000333E-4</v>
      </c>
      <c r="X7" s="328">
        <v>2.491527153095864E-3</v>
      </c>
      <c r="Y7" s="328">
        <v>0.21184218917786898</v>
      </c>
      <c r="Z7" s="328">
        <v>0</v>
      </c>
      <c r="AA7" s="328">
        <v>0</v>
      </c>
      <c r="AB7" s="328">
        <v>1.3299269471127951E-6</v>
      </c>
      <c r="AC7" s="328">
        <v>0</v>
      </c>
      <c r="AD7" s="328">
        <v>0</v>
      </c>
      <c r="AE7" s="328">
        <v>3.04834832866682E-6</v>
      </c>
      <c r="AF7" s="328">
        <v>0</v>
      </c>
      <c r="AG7" s="328">
        <v>8.4034143072330291E-6</v>
      </c>
      <c r="AH7" s="328">
        <v>3.6671174165157802E-5</v>
      </c>
      <c r="AI7" s="328">
        <v>4.4442518601971692E-6</v>
      </c>
      <c r="AJ7" s="328">
        <v>3.9778302262059455E-5</v>
      </c>
      <c r="AK7" s="328">
        <v>4.3592929226879401E-6</v>
      </c>
      <c r="AL7" s="328">
        <v>5.5313558736085182E-6</v>
      </c>
      <c r="AM7" s="328">
        <v>0</v>
      </c>
      <c r="AN7" s="328">
        <v>1.197365795250449E-4</v>
      </c>
    </row>
    <row r="8" spans="2:40" ht="15" customHeight="1">
      <c r="B8" s="329" t="s">
        <v>5</v>
      </c>
      <c r="C8" s="273" t="s">
        <v>455</v>
      </c>
      <c r="D8" s="328">
        <v>9.4063422262460464E-2</v>
      </c>
      <c r="E8" s="328">
        <v>0</v>
      </c>
      <c r="F8" s="328">
        <v>0.23172640445271914</v>
      </c>
      <c r="G8" s="328">
        <v>1.7771459036786919E-3</v>
      </c>
      <c r="H8" s="328">
        <v>2.5275134496993128E-3</v>
      </c>
      <c r="I8" s="328">
        <v>5.0038140260882909E-3</v>
      </c>
      <c r="J8" s="328">
        <v>5.8123517123769379E-6</v>
      </c>
      <c r="K8" s="328">
        <v>8.5455842829613861E-6</v>
      </c>
      <c r="L8" s="328">
        <v>2.7102107188833934E-4</v>
      </c>
      <c r="M8" s="328">
        <v>0</v>
      </c>
      <c r="N8" s="328">
        <v>0</v>
      </c>
      <c r="O8" s="328">
        <v>0</v>
      </c>
      <c r="P8" s="328">
        <v>0</v>
      </c>
      <c r="Q8" s="328">
        <v>0</v>
      </c>
      <c r="R8" s="328">
        <v>0</v>
      </c>
      <c r="S8" s="328">
        <v>0</v>
      </c>
      <c r="T8" s="328">
        <v>0</v>
      </c>
      <c r="U8" s="328">
        <v>0</v>
      </c>
      <c r="V8" s="328">
        <v>0</v>
      </c>
      <c r="W8" s="328">
        <v>1.0267510267510268E-3</v>
      </c>
      <c r="X8" s="328">
        <v>2.7576393504104747E-5</v>
      </c>
      <c r="Y8" s="328">
        <v>0</v>
      </c>
      <c r="Z8" s="328">
        <v>0</v>
      </c>
      <c r="AA8" s="328">
        <v>0</v>
      </c>
      <c r="AB8" s="328">
        <v>1.4097225639395628E-4</v>
      </c>
      <c r="AC8" s="328">
        <v>0</v>
      </c>
      <c r="AD8" s="328">
        <v>0</v>
      </c>
      <c r="AE8" s="328">
        <v>6.09669665733364E-6</v>
      </c>
      <c r="AF8" s="328">
        <v>0</v>
      </c>
      <c r="AG8" s="328">
        <v>6.8907997319310834E-4</v>
      </c>
      <c r="AH8" s="328">
        <v>5.5442231440947952E-3</v>
      </c>
      <c r="AI8" s="328">
        <v>7.0741378984688439E-3</v>
      </c>
      <c r="AJ8" s="328">
        <v>1.5513537882203188E-3</v>
      </c>
      <c r="AK8" s="328">
        <v>4.3592929226879401E-6</v>
      </c>
      <c r="AL8" s="328">
        <v>9.459171679457927E-2</v>
      </c>
      <c r="AM8" s="328">
        <v>0</v>
      </c>
      <c r="AN8" s="328">
        <v>3.8515266413889442E-3</v>
      </c>
    </row>
    <row r="9" spans="2:40" ht="15" customHeight="1">
      <c r="B9" s="329" t="s">
        <v>159</v>
      </c>
      <c r="C9" s="273" t="s">
        <v>317</v>
      </c>
      <c r="D9" s="328">
        <v>6.1258803748427378E-3</v>
      </c>
      <c r="E9" s="328">
        <v>1.5767218519314842E-3</v>
      </c>
      <c r="F9" s="328">
        <v>9.4456349066950821E-4</v>
      </c>
      <c r="G9" s="328">
        <v>0.19892186481843493</v>
      </c>
      <c r="H9" s="328">
        <v>1.988733153211685E-3</v>
      </c>
      <c r="I9" s="328">
        <v>1.0986277151778241E-3</v>
      </c>
      <c r="J9" s="328">
        <v>1.5112114452180039E-5</v>
      </c>
      <c r="K9" s="328">
        <v>1.3322565897136802E-2</v>
      </c>
      <c r="L9" s="328">
        <v>2.4391896469950539E-3</v>
      </c>
      <c r="M9" s="328">
        <v>2.9025814003342713E-4</v>
      </c>
      <c r="N9" s="328">
        <v>5.1764588012323315E-4</v>
      </c>
      <c r="O9" s="328">
        <v>1.1401266484633707E-3</v>
      </c>
      <c r="P9" s="328">
        <v>1.2621518243392973E-3</v>
      </c>
      <c r="Q9" s="328">
        <v>2.2380572633961876E-3</v>
      </c>
      <c r="R9" s="328">
        <v>2.3953638119768189E-3</v>
      </c>
      <c r="S9" s="328">
        <v>3.9480344187615996E-3</v>
      </c>
      <c r="T9" s="328">
        <v>1.8962924213692539E-3</v>
      </c>
      <c r="U9" s="328">
        <v>0</v>
      </c>
      <c r="V9" s="328">
        <v>2.5730267523525769E-3</v>
      </c>
      <c r="W9" s="328">
        <v>5.8275058275058279E-3</v>
      </c>
      <c r="X9" s="328">
        <v>3.2995154827661329E-3</v>
      </c>
      <c r="Y9" s="328">
        <v>1.1548478617216196E-4</v>
      </c>
      <c r="Z9" s="328">
        <v>7.0821529745042496E-4</v>
      </c>
      <c r="AA9" s="328">
        <v>2.6722273710225518E-3</v>
      </c>
      <c r="AB9" s="328">
        <v>4.3142830164339075E-3</v>
      </c>
      <c r="AC9" s="328">
        <v>1.3030209512052944E-3</v>
      </c>
      <c r="AD9" s="328">
        <v>4.0296694837298621E-5</v>
      </c>
      <c r="AE9" s="328">
        <v>2.371614999702786E-3</v>
      </c>
      <c r="AF9" s="328">
        <v>5.4466621277815606E-4</v>
      </c>
      <c r="AG9" s="328">
        <v>4.107168742660143E-3</v>
      </c>
      <c r="AH9" s="328">
        <v>3.9650707066076873E-4</v>
      </c>
      <c r="AI9" s="328">
        <v>3.5242917251363552E-3</v>
      </c>
      <c r="AJ9" s="328">
        <v>2.3376382296003608E-2</v>
      </c>
      <c r="AK9" s="328">
        <v>1.9464242899801653E-3</v>
      </c>
      <c r="AL9" s="328">
        <v>3.6451635207080135E-3</v>
      </c>
      <c r="AM9" s="328">
        <v>2.0078420767982694E-2</v>
      </c>
      <c r="AN9" s="328">
        <v>1.7960486928756734E-4</v>
      </c>
    </row>
    <row r="10" spans="2:40" ht="15" customHeight="1">
      <c r="B10" s="329" t="s">
        <v>160</v>
      </c>
      <c r="C10" s="273" t="s">
        <v>318</v>
      </c>
      <c r="D10" s="328">
        <v>2.1799198109325211E-2</v>
      </c>
      <c r="E10" s="328">
        <v>4.3001505052676843E-4</v>
      </c>
      <c r="F10" s="328">
        <v>1.7197300578057243E-2</v>
      </c>
      <c r="G10" s="328">
        <v>5.8645814821396839E-3</v>
      </c>
      <c r="H10" s="328">
        <v>0.26674378619930117</v>
      </c>
      <c r="I10" s="328">
        <v>1.0984512760372709E-2</v>
      </c>
      <c r="J10" s="328">
        <v>6.9748220548523255E-6</v>
      </c>
      <c r="K10" s="328">
        <v>4.2514281807732902E-3</v>
      </c>
      <c r="L10" s="328">
        <v>1.3676140242980814E-2</v>
      </c>
      <c r="M10" s="328">
        <v>2.6749279571707988E-4</v>
      </c>
      <c r="N10" s="328">
        <v>1.1605286667278937E-3</v>
      </c>
      <c r="O10" s="328">
        <v>3.7326439319119269E-3</v>
      </c>
      <c r="P10" s="328">
        <v>1.464481506103612E-3</v>
      </c>
      <c r="Q10" s="328">
        <v>7.7174388392971987E-4</v>
      </c>
      <c r="R10" s="328">
        <v>9.607211848036059E-3</v>
      </c>
      <c r="S10" s="328">
        <v>1.4054327653112873E-2</v>
      </c>
      <c r="T10" s="328">
        <v>4.1849212057804225E-3</v>
      </c>
      <c r="U10" s="328">
        <v>0</v>
      </c>
      <c r="V10" s="328">
        <v>2.6142219015680879E-3</v>
      </c>
      <c r="W10" s="328">
        <v>6.1743811743811744E-2</v>
      </c>
      <c r="X10" s="328">
        <v>3.5241252078570658E-2</v>
      </c>
      <c r="Y10" s="328">
        <v>4.8555319798056756E-3</v>
      </c>
      <c r="Z10" s="328">
        <v>2.5109451455060522E-3</v>
      </c>
      <c r="AA10" s="328">
        <v>4.5103490886623417E-3</v>
      </c>
      <c r="AB10" s="328">
        <v>7.127078509577469E-3</v>
      </c>
      <c r="AC10" s="328">
        <v>4.570860336728046E-3</v>
      </c>
      <c r="AD10" s="328">
        <v>4.5993813762571872E-4</v>
      </c>
      <c r="AE10" s="328">
        <v>7.9744792277924009E-3</v>
      </c>
      <c r="AF10" s="328">
        <v>9.4779087684093589E-3</v>
      </c>
      <c r="AG10" s="328">
        <v>1.1491669065141167E-3</v>
      </c>
      <c r="AH10" s="328">
        <v>7.2746441750131787E-3</v>
      </c>
      <c r="AI10" s="328">
        <v>5.9297430444680728E-3</v>
      </c>
      <c r="AJ10" s="328">
        <v>1.8695802063167944E-2</v>
      </c>
      <c r="AK10" s="328">
        <v>4.0868371150199435E-3</v>
      </c>
      <c r="AL10" s="328">
        <v>4.6878241028832195E-3</v>
      </c>
      <c r="AM10" s="328">
        <v>0.43239588967009196</v>
      </c>
      <c r="AN10" s="328">
        <v>5.9868289762522449E-4</v>
      </c>
    </row>
    <row r="11" spans="2:40" ht="15" customHeight="1">
      <c r="B11" s="329" t="s">
        <v>161</v>
      </c>
      <c r="C11" s="273" t="s">
        <v>319</v>
      </c>
      <c r="D11" s="328">
        <v>3.4544791825888606E-2</v>
      </c>
      <c r="E11" s="328">
        <v>1.4978857593349101E-2</v>
      </c>
      <c r="F11" s="328">
        <v>1.0967865325542637E-2</v>
      </c>
      <c r="G11" s="328">
        <v>0.11989811030152242</v>
      </c>
      <c r="H11" s="328">
        <v>3.2841828366782608E-2</v>
      </c>
      <c r="I11" s="328">
        <v>0.34519200401340233</v>
      </c>
      <c r="J11" s="328">
        <v>1.7995040901519E-3</v>
      </c>
      <c r="K11" s="328">
        <v>0.19028025243655972</v>
      </c>
      <c r="L11" s="328">
        <v>2.3323448013467661E-2</v>
      </c>
      <c r="M11" s="328">
        <v>5.9322693064348146E-3</v>
      </c>
      <c r="N11" s="328">
        <v>1.5362393861721756E-3</v>
      </c>
      <c r="O11" s="328">
        <v>1.0987335153662929E-2</v>
      </c>
      <c r="P11" s="328">
        <v>3.8346292067713002E-3</v>
      </c>
      <c r="Q11" s="328">
        <v>4.0580865896637768E-3</v>
      </c>
      <c r="R11" s="328">
        <v>1.3522215067611075E-2</v>
      </c>
      <c r="S11" s="328">
        <v>2.4514931668635061E-2</v>
      </c>
      <c r="T11" s="328">
        <v>1.1410449225135682E-2</v>
      </c>
      <c r="U11" s="328">
        <v>5.0000000000000001E-3</v>
      </c>
      <c r="V11" s="328">
        <v>1.0228644211970197E-2</v>
      </c>
      <c r="W11" s="328">
        <v>3.058053058053058E-2</v>
      </c>
      <c r="X11" s="328">
        <v>4.4480722722120957E-3</v>
      </c>
      <c r="Y11" s="328">
        <v>6.8084314235826828E-4</v>
      </c>
      <c r="Z11" s="328">
        <v>7.3611468795604772E-3</v>
      </c>
      <c r="AA11" s="328">
        <v>1.5400061785603955E-2</v>
      </c>
      <c r="AB11" s="328">
        <v>9.3094886297895657E-6</v>
      </c>
      <c r="AC11" s="328">
        <v>2.4003017522202792E-5</v>
      </c>
      <c r="AD11" s="328">
        <v>3.4738530032153982E-5</v>
      </c>
      <c r="AE11" s="328">
        <v>5.7156531162502874E-4</v>
      </c>
      <c r="AF11" s="328">
        <v>6.5933278388934677E-4</v>
      </c>
      <c r="AG11" s="328">
        <v>9.4328325598690751E-4</v>
      </c>
      <c r="AH11" s="328">
        <v>9.6330590635098894E-3</v>
      </c>
      <c r="AI11" s="328">
        <v>0.15604768237820807</v>
      </c>
      <c r="AJ11" s="328">
        <v>2.3204009652868017E-3</v>
      </c>
      <c r="AK11" s="328">
        <v>3.9647769131846812E-3</v>
      </c>
      <c r="AL11" s="328">
        <v>8.0951393210260663E-3</v>
      </c>
      <c r="AM11" s="328">
        <v>9.329367225527312E-3</v>
      </c>
      <c r="AN11" s="328">
        <v>3.6719217721013771E-3</v>
      </c>
    </row>
    <row r="12" spans="2:40" ht="15" customHeight="1">
      <c r="B12" s="329" t="s">
        <v>162</v>
      </c>
      <c r="C12" s="273" t="s">
        <v>320</v>
      </c>
      <c r="D12" s="328">
        <v>1.4438735317287682E-2</v>
      </c>
      <c r="E12" s="328">
        <v>9.67533863685229E-3</v>
      </c>
      <c r="F12" s="328">
        <v>2.5487601628396235E-3</v>
      </c>
      <c r="G12" s="328">
        <v>2.488004265150169E-3</v>
      </c>
      <c r="H12" s="328">
        <v>3.4069930513188234E-3</v>
      </c>
      <c r="I12" s="328">
        <v>8.6585155704600889E-2</v>
      </c>
      <c r="J12" s="328">
        <v>6.0412421228103419E-2</v>
      </c>
      <c r="K12" s="328">
        <v>2.6833134648498753E-3</v>
      </c>
      <c r="L12" s="328">
        <v>1.6292535975441322E-2</v>
      </c>
      <c r="M12" s="328">
        <v>6.9889607051185978E-3</v>
      </c>
      <c r="N12" s="328">
        <v>3.61517203376387E-3</v>
      </c>
      <c r="O12" s="328">
        <v>3.0718061929936678E-3</v>
      </c>
      <c r="P12" s="328">
        <v>8.5749246081066757E-4</v>
      </c>
      <c r="Q12" s="328">
        <v>6.1096390811102817E-4</v>
      </c>
      <c r="R12" s="328">
        <v>1.5969092079845461E-3</v>
      </c>
      <c r="S12" s="328">
        <v>8.0985321410494344E-4</v>
      </c>
      <c r="T12" s="328">
        <v>6.211992414830315E-4</v>
      </c>
      <c r="U12" s="328">
        <v>0</v>
      </c>
      <c r="V12" s="328">
        <v>1.2436481533439328E-3</v>
      </c>
      <c r="W12" s="328">
        <v>2.691752691752692E-3</v>
      </c>
      <c r="X12" s="328">
        <v>1.3010542455236619E-2</v>
      </c>
      <c r="Y12" s="328">
        <v>3.787556255741921E-2</v>
      </c>
      <c r="Z12" s="328">
        <v>8.2839728732080013E-3</v>
      </c>
      <c r="AA12" s="328">
        <v>1.1831943157244363E-2</v>
      </c>
      <c r="AB12" s="328">
        <v>1.5201065005499249E-3</v>
      </c>
      <c r="AC12" s="328">
        <v>3.9776429036793195E-4</v>
      </c>
      <c r="AD12" s="328">
        <v>3.3210034710739209E-4</v>
      </c>
      <c r="AE12" s="328">
        <v>8.4270065371829905E-2</v>
      </c>
      <c r="AF12" s="328">
        <v>7.3816605152829038E-4</v>
      </c>
      <c r="AG12" s="328">
        <v>9.3361932953358942E-3</v>
      </c>
      <c r="AH12" s="328">
        <v>2.8122206687905388E-3</v>
      </c>
      <c r="AI12" s="328">
        <v>2.0365784149353528E-3</v>
      </c>
      <c r="AJ12" s="328">
        <v>3.235301917314169E-3</v>
      </c>
      <c r="AK12" s="328">
        <v>1.9965561585910765E-3</v>
      </c>
      <c r="AL12" s="328">
        <v>3.6258037751503839E-3</v>
      </c>
      <c r="AM12" s="328">
        <v>0</v>
      </c>
      <c r="AN12" s="328">
        <v>8.8804629814408301E-3</v>
      </c>
    </row>
    <row r="13" spans="2:40" ht="15" customHeight="1">
      <c r="B13" s="329" t="s">
        <v>163</v>
      </c>
      <c r="C13" s="273" t="s">
        <v>456</v>
      </c>
      <c r="D13" s="328">
        <v>9.9354489764723868E-3</v>
      </c>
      <c r="E13" s="328">
        <v>3.4401204042141475E-3</v>
      </c>
      <c r="F13" s="328">
        <v>1.8895172968310284E-2</v>
      </c>
      <c r="G13" s="328">
        <v>1.1314495586754339E-2</v>
      </c>
      <c r="H13" s="328">
        <v>1.2891110917431919E-2</v>
      </c>
      <c r="I13" s="328">
        <v>2.2215452187051368E-2</v>
      </c>
      <c r="J13" s="328">
        <v>1.0578480116526028E-4</v>
      </c>
      <c r="K13" s="328">
        <v>0.11353663278342499</v>
      </c>
      <c r="L13" s="328">
        <v>8.9906028655266403E-3</v>
      </c>
      <c r="M13" s="328">
        <v>8.6887730807391913E-4</v>
      </c>
      <c r="N13" s="328">
        <v>9.8519699765389529E-4</v>
      </c>
      <c r="O13" s="328">
        <v>4.9599140184744088E-3</v>
      </c>
      <c r="P13" s="328">
        <v>1.3719879372970681E-2</v>
      </c>
      <c r="Q13" s="328">
        <v>1.9679469040207856E-2</v>
      </c>
      <c r="R13" s="328">
        <v>6.3541532517707666E-2</v>
      </c>
      <c r="S13" s="328">
        <v>3.6156571621393623E-2</v>
      </c>
      <c r="T13" s="328">
        <v>3.1910024194075723E-2</v>
      </c>
      <c r="U13" s="328">
        <v>5.5E-2</v>
      </c>
      <c r="V13" s="328">
        <v>4.0003830035494632E-2</v>
      </c>
      <c r="W13" s="328">
        <v>4.0542790542790544E-2</v>
      </c>
      <c r="X13" s="328">
        <v>1.4152205146306556E-2</v>
      </c>
      <c r="Y13" s="328">
        <v>0</v>
      </c>
      <c r="Z13" s="328">
        <v>3.0238647094171175E-2</v>
      </c>
      <c r="AA13" s="328">
        <v>2.0404695705900526E-2</v>
      </c>
      <c r="AB13" s="328">
        <v>6.6429851008284113E-3</v>
      </c>
      <c r="AC13" s="328">
        <v>2.5306038473408084E-3</v>
      </c>
      <c r="AD13" s="328">
        <v>6.54473905805781E-4</v>
      </c>
      <c r="AE13" s="328">
        <v>4.1320361595078743E-3</v>
      </c>
      <c r="AF13" s="328">
        <v>1.7809151825706811E-3</v>
      </c>
      <c r="AG13" s="328">
        <v>1.7689187116725525E-3</v>
      </c>
      <c r="AH13" s="328">
        <v>4.1094634548829957E-3</v>
      </c>
      <c r="AI13" s="328">
        <v>2.3832300600307322E-3</v>
      </c>
      <c r="AJ13" s="328">
        <v>7.8761038478877728E-3</v>
      </c>
      <c r="AK13" s="328">
        <v>1.0673728721201422E-2</v>
      </c>
      <c r="AL13" s="328">
        <v>2.5499550577335267E-3</v>
      </c>
      <c r="AM13" s="328">
        <v>4.6106003244997293E-2</v>
      </c>
      <c r="AN13" s="328">
        <v>1.9956096587507481E-3</v>
      </c>
    </row>
    <row r="14" spans="2:40" ht="15" customHeight="1">
      <c r="B14" s="329" t="s">
        <v>164</v>
      </c>
      <c r="C14" s="273" t="s">
        <v>174</v>
      </c>
      <c r="D14" s="328">
        <v>2.2927959176474739E-3</v>
      </c>
      <c r="E14" s="328">
        <v>1.4333835017558947E-4</v>
      </c>
      <c r="F14" s="328">
        <v>1.8422891222975532E-3</v>
      </c>
      <c r="G14" s="328">
        <v>7.7009655826076656E-4</v>
      </c>
      <c r="H14" s="328">
        <v>1.3073345429479206E-3</v>
      </c>
      <c r="I14" s="328">
        <v>6.735270125383535E-3</v>
      </c>
      <c r="J14" s="328">
        <v>1.6739572931645581E-4</v>
      </c>
      <c r="K14" s="328">
        <v>1.5339323787915689E-3</v>
      </c>
      <c r="L14" s="328">
        <v>5.6356747121704097E-2</v>
      </c>
      <c r="M14" s="328">
        <v>8.2296719703595211E-3</v>
      </c>
      <c r="N14" s="328">
        <v>1.2774164461105591E-3</v>
      </c>
      <c r="O14" s="328">
        <v>6.637425201882298E-3</v>
      </c>
      <c r="P14" s="328">
        <v>9.5865730169282497E-3</v>
      </c>
      <c r="Q14" s="328">
        <v>3.96804980320531E-3</v>
      </c>
      <c r="R14" s="328">
        <v>5.3058596265292985E-3</v>
      </c>
      <c r="S14" s="328">
        <v>3.6021596085709463E-2</v>
      </c>
      <c r="T14" s="328">
        <v>5.7215719610279213E-3</v>
      </c>
      <c r="U14" s="328">
        <v>0</v>
      </c>
      <c r="V14" s="328">
        <v>1.3045501712382149E-2</v>
      </c>
      <c r="W14" s="328">
        <v>4.1625041625041629E-3</v>
      </c>
      <c r="X14" s="328">
        <v>5.2408935854551073E-2</v>
      </c>
      <c r="Y14" s="328">
        <v>3.7920377549068109E-5</v>
      </c>
      <c r="Z14" s="328">
        <v>3.7771482530689331E-3</v>
      </c>
      <c r="AA14" s="328">
        <v>5.0973123262279887E-4</v>
      </c>
      <c r="AB14" s="328">
        <v>2.167780923793856E-4</v>
      </c>
      <c r="AC14" s="328">
        <v>1.371601001268731E-5</v>
      </c>
      <c r="AD14" s="328">
        <v>7.3645683668166449E-5</v>
      </c>
      <c r="AE14" s="328">
        <v>6.5539489066336634E-5</v>
      </c>
      <c r="AF14" s="328">
        <v>3.5833303472247108E-6</v>
      </c>
      <c r="AG14" s="328">
        <v>1.9327852906635967E-4</v>
      </c>
      <c r="AH14" s="328">
        <v>1.8220989663312783E-3</v>
      </c>
      <c r="AI14" s="328">
        <v>7.0552498280630066E-4</v>
      </c>
      <c r="AJ14" s="328">
        <v>4.905990612320666E-4</v>
      </c>
      <c r="AK14" s="328">
        <v>1.0593081802131694E-3</v>
      </c>
      <c r="AL14" s="328">
        <v>1.034363548364793E-3</v>
      </c>
      <c r="AM14" s="328">
        <v>5.4083288263926449E-3</v>
      </c>
      <c r="AN14" s="328">
        <v>2.7339852324885254E-3</v>
      </c>
    </row>
    <row r="15" spans="2:40" ht="15" customHeight="1">
      <c r="B15" s="329" t="s">
        <v>165</v>
      </c>
      <c r="C15" s="273" t="s">
        <v>321</v>
      </c>
      <c r="D15" s="328">
        <v>3.5273783348422674E-5</v>
      </c>
      <c r="E15" s="328">
        <v>1.2900451515803052E-3</v>
      </c>
      <c r="F15" s="328">
        <v>0</v>
      </c>
      <c r="G15" s="328">
        <v>3.5542918073573843E-4</v>
      </c>
      <c r="H15" s="328">
        <v>6.893218499179945E-4</v>
      </c>
      <c r="I15" s="328">
        <v>3.9404741390211041E-5</v>
      </c>
      <c r="J15" s="328">
        <v>0</v>
      </c>
      <c r="K15" s="328">
        <v>1.1621994624827485E-3</v>
      </c>
      <c r="L15" s="328">
        <v>6.9423089952936152E-3</v>
      </c>
      <c r="M15" s="328">
        <v>0.51770100376197314</v>
      </c>
      <c r="N15" s="328">
        <v>2.0037905037028378E-4</v>
      </c>
      <c r="O15" s="328">
        <v>0.20346540405507466</v>
      </c>
      <c r="P15" s="328">
        <v>9.033538553439123E-2</v>
      </c>
      <c r="Q15" s="328">
        <v>6.3996861574872013E-2</v>
      </c>
      <c r="R15" s="328">
        <v>1.8055376690276882E-2</v>
      </c>
      <c r="S15" s="328">
        <v>8.9758731229964573E-3</v>
      </c>
      <c r="T15" s="328">
        <v>4.1228012816321193E-2</v>
      </c>
      <c r="U15" s="328">
        <v>5.0000000000000001E-3</v>
      </c>
      <c r="V15" s="328">
        <v>6.5571543726980819E-2</v>
      </c>
      <c r="W15" s="328">
        <v>3.108003108003108E-3</v>
      </c>
      <c r="X15" s="328">
        <v>1.9946005421518961E-2</v>
      </c>
      <c r="Y15" s="328">
        <v>0</v>
      </c>
      <c r="Z15" s="328">
        <v>4.292213923941969E-5</v>
      </c>
      <c r="AA15" s="328">
        <v>0</v>
      </c>
      <c r="AB15" s="328">
        <v>0</v>
      </c>
      <c r="AC15" s="328">
        <v>0</v>
      </c>
      <c r="AD15" s="328">
        <v>0</v>
      </c>
      <c r="AE15" s="328">
        <v>3.9933363105535346E-4</v>
      </c>
      <c r="AF15" s="328">
        <v>0</v>
      </c>
      <c r="AG15" s="328">
        <v>3.7815364382548633E-5</v>
      </c>
      <c r="AH15" s="328">
        <v>0</v>
      </c>
      <c r="AI15" s="328">
        <v>2.2221259300985846E-6</v>
      </c>
      <c r="AJ15" s="328">
        <v>0</v>
      </c>
      <c r="AK15" s="328">
        <v>1.8962924213692539E-4</v>
      </c>
      <c r="AL15" s="328">
        <v>2.2125423494434073E-5</v>
      </c>
      <c r="AM15" s="328">
        <v>0</v>
      </c>
      <c r="AN15" s="328">
        <v>2.5144681700259427E-3</v>
      </c>
    </row>
    <row r="16" spans="2:40" ht="15" customHeight="1">
      <c r="B16" s="329" t="s">
        <v>166</v>
      </c>
      <c r="C16" s="273" t="s">
        <v>322</v>
      </c>
      <c r="D16" s="328">
        <v>0</v>
      </c>
      <c r="E16" s="328">
        <v>6.4502257579015262E-4</v>
      </c>
      <c r="F16" s="328">
        <v>1.4363610106048719E-3</v>
      </c>
      <c r="G16" s="328">
        <v>0</v>
      </c>
      <c r="H16" s="328">
        <v>5.7047325510454713E-4</v>
      </c>
      <c r="I16" s="328">
        <v>4.7097487918329852E-3</v>
      </c>
      <c r="J16" s="328">
        <v>1.8599525479606201E-5</v>
      </c>
      <c r="K16" s="328">
        <v>3.1319566397053481E-3</v>
      </c>
      <c r="L16" s="328">
        <v>5.3474542261045411E-3</v>
      </c>
      <c r="M16" s="328">
        <v>1.9035622072519003E-2</v>
      </c>
      <c r="N16" s="328">
        <v>0.51941589506817065</v>
      </c>
      <c r="O16" s="328">
        <v>4.4414105617846977E-2</v>
      </c>
      <c r="P16" s="328">
        <v>3.1187675231956528E-2</v>
      </c>
      <c r="Q16" s="328">
        <v>1.9775937025699072E-2</v>
      </c>
      <c r="R16" s="328">
        <v>7.7475853187379262E-2</v>
      </c>
      <c r="S16" s="328">
        <v>5.576176817951746E-2</v>
      </c>
      <c r="T16" s="328">
        <v>4.6884195383508798E-2</v>
      </c>
      <c r="U16" s="328">
        <v>2.5000000000000001E-2</v>
      </c>
      <c r="V16" s="328">
        <v>1.6460245567624619E-2</v>
      </c>
      <c r="W16" s="328">
        <v>9.351759351759352E-3</v>
      </c>
      <c r="X16" s="328">
        <v>9.6365707100094043E-3</v>
      </c>
      <c r="Y16" s="328">
        <v>4.3608434181428325E-4</v>
      </c>
      <c r="Z16" s="328">
        <v>2.1461069619709846E-4</v>
      </c>
      <c r="AA16" s="328">
        <v>0</v>
      </c>
      <c r="AB16" s="328">
        <v>1.1969342524015156E-5</v>
      </c>
      <c r="AC16" s="328">
        <v>0</v>
      </c>
      <c r="AD16" s="328">
        <v>0</v>
      </c>
      <c r="AE16" s="328">
        <v>3.3531831615335021E-5</v>
      </c>
      <c r="AF16" s="328">
        <v>8.5999928333393055E-5</v>
      </c>
      <c r="AG16" s="328">
        <v>2.2479133271848353E-4</v>
      </c>
      <c r="AH16" s="328">
        <v>9.1677935412894505E-5</v>
      </c>
      <c r="AI16" s="328">
        <v>1.6710386994341357E-3</v>
      </c>
      <c r="AJ16" s="328">
        <v>2.1215094539765042E-4</v>
      </c>
      <c r="AK16" s="328">
        <v>4.1631247411669827E-4</v>
      </c>
      <c r="AL16" s="328">
        <v>3.0699025098527275E-4</v>
      </c>
      <c r="AM16" s="328">
        <v>9.4645754461871281E-4</v>
      </c>
      <c r="AN16" s="328">
        <v>2.1752145280383157E-3</v>
      </c>
    </row>
    <row r="17" spans="2:40" ht="15" customHeight="1">
      <c r="B17" s="329" t="s">
        <v>167</v>
      </c>
      <c r="C17" s="273" t="s">
        <v>323</v>
      </c>
      <c r="D17" s="328">
        <v>2.2457642065162437E-3</v>
      </c>
      <c r="E17" s="328">
        <v>2.6517594782484053E-3</v>
      </c>
      <c r="F17" s="328">
        <v>7.2481586866664323E-3</v>
      </c>
      <c r="G17" s="328">
        <v>1.2440021325750845E-3</v>
      </c>
      <c r="H17" s="328">
        <v>6.0295853768688942E-3</v>
      </c>
      <c r="I17" s="328">
        <v>8.567296534794093E-3</v>
      </c>
      <c r="J17" s="328">
        <v>3.8942756472925487E-4</v>
      </c>
      <c r="K17" s="328">
        <v>8.4088549344340045E-3</v>
      </c>
      <c r="L17" s="328">
        <v>7.1872703487311524E-3</v>
      </c>
      <c r="M17" s="328">
        <v>2.7318413179616669E-4</v>
      </c>
      <c r="N17" s="328">
        <v>9.267531079625625E-4</v>
      </c>
      <c r="O17" s="328">
        <v>7.7434206704235176E-2</v>
      </c>
      <c r="P17" s="328">
        <v>2.9058396200055882E-2</v>
      </c>
      <c r="Q17" s="328">
        <v>2.7769917423404421E-2</v>
      </c>
      <c r="R17" s="328">
        <v>2.3490019317450095E-2</v>
      </c>
      <c r="S17" s="328">
        <v>2.9559642314830437E-2</v>
      </c>
      <c r="T17" s="328">
        <v>2.7332766625253385E-2</v>
      </c>
      <c r="U17" s="328">
        <v>0.01</v>
      </c>
      <c r="V17" s="328">
        <v>1.6057201134759353E-2</v>
      </c>
      <c r="W17" s="328">
        <v>8.9632589632589639E-3</v>
      </c>
      <c r="X17" s="328">
        <v>8.551163861687841E-2</v>
      </c>
      <c r="Y17" s="328">
        <v>3.7058550786589288E-4</v>
      </c>
      <c r="Z17" s="328">
        <v>6.0090994935187571E-4</v>
      </c>
      <c r="AA17" s="328">
        <v>1.3901760889712696E-4</v>
      </c>
      <c r="AB17" s="328">
        <v>2.3353517191300683E-3</v>
      </c>
      <c r="AC17" s="328">
        <v>1.131570826046703E-4</v>
      </c>
      <c r="AD17" s="328">
        <v>3.0569906428295503E-4</v>
      </c>
      <c r="AE17" s="328">
        <v>2.1064086951087728E-3</v>
      </c>
      <c r="AF17" s="328">
        <v>4.9449958791701002E-4</v>
      </c>
      <c r="AG17" s="328">
        <v>3.9412013100922905E-3</v>
      </c>
      <c r="AH17" s="328">
        <v>2.0627535467901263E-4</v>
      </c>
      <c r="AI17" s="328">
        <v>3.6998396736141433E-4</v>
      </c>
      <c r="AJ17" s="328">
        <v>2.346919833461508E-3</v>
      </c>
      <c r="AK17" s="328">
        <v>1.3535604524946053E-3</v>
      </c>
      <c r="AL17" s="328">
        <v>2.2153080273802114E-3</v>
      </c>
      <c r="AM17" s="328">
        <v>4.0562466197944835E-4</v>
      </c>
      <c r="AN17" s="328">
        <v>3.01337058471363E-3</v>
      </c>
    </row>
    <row r="18" spans="2:40" ht="15" customHeight="1">
      <c r="B18" s="329" t="s">
        <v>168</v>
      </c>
      <c r="C18" s="273" t="s">
        <v>457</v>
      </c>
      <c r="D18" s="328">
        <v>0</v>
      </c>
      <c r="E18" s="328">
        <v>7.8836092596574212E-4</v>
      </c>
      <c r="F18" s="328">
        <v>0</v>
      </c>
      <c r="G18" s="328">
        <v>0</v>
      </c>
      <c r="H18" s="328">
        <v>2.3769718962689465E-5</v>
      </c>
      <c r="I18" s="328">
        <v>8.2338265591485748E-6</v>
      </c>
      <c r="J18" s="328">
        <v>0</v>
      </c>
      <c r="K18" s="328">
        <v>1.8800285422515052E-4</v>
      </c>
      <c r="L18" s="328">
        <v>1.0945081749336781E-3</v>
      </c>
      <c r="M18" s="328">
        <v>7.5884481054490752E-6</v>
      </c>
      <c r="N18" s="328">
        <v>2.5047381296285472E-5</v>
      </c>
      <c r="O18" s="328">
        <v>9.6583977226514844E-4</v>
      </c>
      <c r="P18" s="328">
        <v>0.16745189852684722</v>
      </c>
      <c r="Q18" s="328">
        <v>3.9204589303629772E-2</v>
      </c>
      <c r="R18" s="328">
        <v>6.9027688345138444E-3</v>
      </c>
      <c r="S18" s="328">
        <v>2.2777121646701537E-3</v>
      </c>
      <c r="T18" s="328">
        <v>2.1251552998103707E-2</v>
      </c>
      <c r="U18" s="328">
        <v>0</v>
      </c>
      <c r="V18" s="328">
        <v>1.0387857896776089E-2</v>
      </c>
      <c r="W18" s="328">
        <v>5.55000555000555E-5</v>
      </c>
      <c r="X18" s="328">
        <v>6.3839350962002486E-3</v>
      </c>
      <c r="Y18" s="328">
        <v>0</v>
      </c>
      <c r="Z18" s="328">
        <v>7.7474461327152544E-3</v>
      </c>
      <c r="AA18" s="328">
        <v>0</v>
      </c>
      <c r="AB18" s="328">
        <v>3.9897808413383852E-6</v>
      </c>
      <c r="AC18" s="328">
        <v>0</v>
      </c>
      <c r="AD18" s="328">
        <v>0</v>
      </c>
      <c r="AE18" s="328">
        <v>6.4015314902003226E-5</v>
      </c>
      <c r="AF18" s="328">
        <v>0</v>
      </c>
      <c r="AG18" s="328">
        <v>3.298340115588964E-4</v>
      </c>
      <c r="AH18" s="328">
        <v>0</v>
      </c>
      <c r="AI18" s="328">
        <v>0</v>
      </c>
      <c r="AJ18" s="328">
        <v>0</v>
      </c>
      <c r="AK18" s="328">
        <v>8.9997602388892529E-3</v>
      </c>
      <c r="AL18" s="328">
        <v>1.1062711747217036E-5</v>
      </c>
      <c r="AM18" s="328">
        <v>0</v>
      </c>
      <c r="AN18" s="328">
        <v>0</v>
      </c>
    </row>
    <row r="19" spans="2:40" ht="15" customHeight="1">
      <c r="B19" s="329" t="s">
        <v>169</v>
      </c>
      <c r="C19" s="273" t="s">
        <v>458</v>
      </c>
      <c r="D19" s="328">
        <v>1.1757927782807559E-5</v>
      </c>
      <c r="E19" s="328">
        <v>4.3001505052676843E-4</v>
      </c>
      <c r="F19" s="328">
        <v>0</v>
      </c>
      <c r="G19" s="328">
        <v>0</v>
      </c>
      <c r="H19" s="328">
        <v>9.507887585075786E-5</v>
      </c>
      <c r="I19" s="328">
        <v>0</v>
      </c>
      <c r="J19" s="328">
        <v>1.2787173767229263E-5</v>
      </c>
      <c r="K19" s="328">
        <v>1.4997500416597234E-3</v>
      </c>
      <c r="L19" s="328">
        <v>2.0378699828527054E-3</v>
      </c>
      <c r="M19" s="328">
        <v>2.0868232289984957E-5</v>
      </c>
      <c r="N19" s="328">
        <v>4.174563549380912E-5</v>
      </c>
      <c r="O19" s="328">
        <v>2.3964445477255562E-4</v>
      </c>
      <c r="P19" s="328">
        <v>6.2818548814444417E-3</v>
      </c>
      <c r="Q19" s="328">
        <v>0.11380006688446995</v>
      </c>
      <c r="R19" s="328">
        <v>6.9542820347714106E-4</v>
      </c>
      <c r="S19" s="328">
        <v>2.058376919183398E-3</v>
      </c>
      <c r="T19" s="328">
        <v>3.3348590858562743E-3</v>
      </c>
      <c r="U19" s="328">
        <v>0</v>
      </c>
      <c r="V19" s="328">
        <v>1.1935459448385818E-3</v>
      </c>
      <c r="W19" s="328">
        <v>2.775002775002775E-5</v>
      </c>
      <c r="X19" s="328">
        <v>5.2395147657799015E-5</v>
      </c>
      <c r="Y19" s="328">
        <v>1.7236535249576411E-6</v>
      </c>
      <c r="Z19" s="328">
        <v>1.9314962657738862E-4</v>
      </c>
      <c r="AA19" s="328">
        <v>0</v>
      </c>
      <c r="AB19" s="328">
        <v>2.6598538942255903E-6</v>
      </c>
      <c r="AC19" s="328">
        <v>0</v>
      </c>
      <c r="AD19" s="328">
        <v>0</v>
      </c>
      <c r="AE19" s="328">
        <v>7.6208708216670502E-5</v>
      </c>
      <c r="AF19" s="328">
        <v>3.5833303472247108E-6</v>
      </c>
      <c r="AG19" s="328">
        <v>2.1008535768082571E-5</v>
      </c>
      <c r="AH19" s="328">
        <v>0</v>
      </c>
      <c r="AI19" s="328">
        <v>0</v>
      </c>
      <c r="AJ19" s="328">
        <v>0</v>
      </c>
      <c r="AK19" s="328">
        <v>1.4078336493820702E-2</v>
      </c>
      <c r="AL19" s="328">
        <v>2.7656779368042591E-6</v>
      </c>
      <c r="AM19" s="328">
        <v>0</v>
      </c>
      <c r="AN19" s="328">
        <v>0</v>
      </c>
    </row>
    <row r="20" spans="2:40" ht="15" customHeight="1">
      <c r="B20" s="329" t="s">
        <v>170</v>
      </c>
      <c r="C20" s="273" t="s">
        <v>459</v>
      </c>
      <c r="D20" s="328">
        <v>1.1757927782807559E-5</v>
      </c>
      <c r="E20" s="328">
        <v>0</v>
      </c>
      <c r="F20" s="328">
        <v>0</v>
      </c>
      <c r="G20" s="328">
        <v>0</v>
      </c>
      <c r="H20" s="328">
        <v>0</v>
      </c>
      <c r="I20" s="328">
        <v>0</v>
      </c>
      <c r="J20" s="328">
        <v>0</v>
      </c>
      <c r="K20" s="328">
        <v>0</v>
      </c>
      <c r="L20" s="328">
        <v>0</v>
      </c>
      <c r="M20" s="328">
        <v>0</v>
      </c>
      <c r="N20" s="328">
        <v>0</v>
      </c>
      <c r="O20" s="328">
        <v>2.9047812699703712E-5</v>
      </c>
      <c r="P20" s="328">
        <v>2.5821121291826846E-3</v>
      </c>
      <c r="Q20" s="328">
        <v>6.0646206878810487E-3</v>
      </c>
      <c r="R20" s="328">
        <v>5.9317450096587253E-2</v>
      </c>
      <c r="S20" s="328">
        <v>0</v>
      </c>
      <c r="T20" s="328">
        <v>1.1116196952854246E-3</v>
      </c>
      <c r="U20" s="328">
        <v>0</v>
      </c>
      <c r="V20" s="328">
        <v>4.0861134492141746E-4</v>
      </c>
      <c r="W20" s="328">
        <v>8.325008325008325E-5</v>
      </c>
      <c r="X20" s="328">
        <v>1.2685141011888184E-4</v>
      </c>
      <c r="Y20" s="328">
        <v>0</v>
      </c>
      <c r="Z20" s="328">
        <v>8.5844278478839381E-5</v>
      </c>
      <c r="AA20" s="328">
        <v>1.5446400988569664E-5</v>
      </c>
      <c r="AB20" s="328">
        <v>6.6496347355639752E-4</v>
      </c>
      <c r="AC20" s="328">
        <v>1.0287007509515482E-5</v>
      </c>
      <c r="AD20" s="328">
        <v>0</v>
      </c>
      <c r="AE20" s="328">
        <v>1.8290089972000922E-5</v>
      </c>
      <c r="AF20" s="328">
        <v>7.5249937291718927E-5</v>
      </c>
      <c r="AG20" s="328">
        <v>3.8634697277503851E-3</v>
      </c>
      <c r="AH20" s="328">
        <v>0</v>
      </c>
      <c r="AI20" s="328">
        <v>1.1846153333355555E-2</v>
      </c>
      <c r="AJ20" s="328">
        <v>0</v>
      </c>
      <c r="AK20" s="328">
        <v>4.3854486802240673E-3</v>
      </c>
      <c r="AL20" s="328">
        <v>7.7162414436838828E-4</v>
      </c>
      <c r="AM20" s="328">
        <v>2.3458626284478097E-2</v>
      </c>
      <c r="AN20" s="328">
        <v>0</v>
      </c>
    </row>
    <row r="21" spans="2:40" ht="15" customHeight="1">
      <c r="B21" s="329" t="s">
        <v>171</v>
      </c>
      <c r="C21" s="273" t="s">
        <v>460</v>
      </c>
      <c r="D21" s="328">
        <v>0</v>
      </c>
      <c r="E21" s="328">
        <v>7.1669175087794734E-5</v>
      </c>
      <c r="F21" s="328">
        <v>0</v>
      </c>
      <c r="G21" s="328">
        <v>0</v>
      </c>
      <c r="H21" s="328">
        <v>7.9232396542298211E-6</v>
      </c>
      <c r="I21" s="328">
        <v>2.9406523425530627E-6</v>
      </c>
      <c r="J21" s="328">
        <v>0</v>
      </c>
      <c r="K21" s="328">
        <v>0</v>
      </c>
      <c r="L21" s="328">
        <v>0</v>
      </c>
      <c r="M21" s="328">
        <v>0</v>
      </c>
      <c r="N21" s="328">
        <v>8.349127098761824E-6</v>
      </c>
      <c r="O21" s="328">
        <v>3.1516876779178527E-3</v>
      </c>
      <c r="P21" s="328">
        <v>1.1378635912555038E-2</v>
      </c>
      <c r="Q21" s="328">
        <v>1.2199984565122321E-2</v>
      </c>
      <c r="R21" s="328">
        <v>0.11150032195750161</v>
      </c>
      <c r="S21" s="328">
        <v>0.25070018559136159</v>
      </c>
      <c r="T21" s="328">
        <v>0.17341267246452624</v>
      </c>
      <c r="U21" s="328">
        <v>0.38500000000000001</v>
      </c>
      <c r="V21" s="328">
        <v>5.5401908782805815E-3</v>
      </c>
      <c r="W21" s="328">
        <v>6.105006105006105E-4</v>
      </c>
      <c r="X21" s="328">
        <v>2.509451808873532E-4</v>
      </c>
      <c r="Y21" s="328">
        <v>3.4473070499152823E-6</v>
      </c>
      <c r="Z21" s="328">
        <v>2.1461069619709845E-5</v>
      </c>
      <c r="AA21" s="328">
        <v>0</v>
      </c>
      <c r="AB21" s="328">
        <v>2.9258392836481491E-5</v>
      </c>
      <c r="AC21" s="328">
        <v>4.4577032541233756E-5</v>
      </c>
      <c r="AD21" s="328">
        <v>0</v>
      </c>
      <c r="AE21" s="328">
        <v>0</v>
      </c>
      <c r="AF21" s="328">
        <v>5.589995341670549E-4</v>
      </c>
      <c r="AG21" s="328">
        <v>1.9180793156259388E-3</v>
      </c>
      <c r="AH21" s="328">
        <v>1.0130411863124842E-3</v>
      </c>
      <c r="AI21" s="328">
        <v>1.1110629650492923E-6</v>
      </c>
      <c r="AJ21" s="328">
        <v>0</v>
      </c>
      <c r="AK21" s="328">
        <v>1.4352971947950042E-2</v>
      </c>
      <c r="AL21" s="328">
        <v>1.3828389684021295E-5</v>
      </c>
      <c r="AM21" s="328">
        <v>3.2044348296376417E-2</v>
      </c>
      <c r="AN21" s="328">
        <v>0</v>
      </c>
    </row>
    <row r="22" spans="2:40" ht="15" customHeight="1">
      <c r="B22" s="329" t="s">
        <v>172</v>
      </c>
      <c r="C22" s="273" t="s">
        <v>324</v>
      </c>
      <c r="D22" s="328">
        <v>2.9394819457018894E-4</v>
      </c>
      <c r="E22" s="328">
        <v>1.0750376263169211E-3</v>
      </c>
      <c r="F22" s="328">
        <v>0</v>
      </c>
      <c r="G22" s="328">
        <v>0</v>
      </c>
      <c r="H22" s="328">
        <v>2.3769718962689465E-5</v>
      </c>
      <c r="I22" s="328">
        <v>2.3525218740424502E-6</v>
      </c>
      <c r="J22" s="328">
        <v>0</v>
      </c>
      <c r="K22" s="328">
        <v>1.7091168565922772E-5</v>
      </c>
      <c r="L22" s="328">
        <v>3.1271662140962231E-5</v>
      </c>
      <c r="M22" s="328">
        <v>0</v>
      </c>
      <c r="N22" s="328">
        <v>0</v>
      </c>
      <c r="O22" s="328">
        <v>4.7202695637018531E-4</v>
      </c>
      <c r="P22" s="328">
        <v>1.330558526269137E-2</v>
      </c>
      <c r="Q22" s="328">
        <v>1.9936717001517761E-2</v>
      </c>
      <c r="R22" s="328">
        <v>1.2904056664520283E-2</v>
      </c>
      <c r="S22" s="328">
        <v>6.4282098869579887E-3</v>
      </c>
      <c r="T22" s="328">
        <v>0.10037271954488981</v>
      </c>
      <c r="U22" s="328">
        <v>5.5E-2</v>
      </c>
      <c r="V22" s="328">
        <v>4.1249704953661023E-2</v>
      </c>
      <c r="W22" s="328">
        <v>6.66000666000666E-4</v>
      </c>
      <c r="X22" s="328">
        <v>7.4704450002619754E-3</v>
      </c>
      <c r="Y22" s="328">
        <v>3.4473070499152823E-6</v>
      </c>
      <c r="Z22" s="328">
        <v>1.7168855695767876E-4</v>
      </c>
      <c r="AA22" s="328">
        <v>0</v>
      </c>
      <c r="AB22" s="328">
        <v>1.8087006480734013E-4</v>
      </c>
      <c r="AC22" s="328">
        <v>3.4290025031718274E-6</v>
      </c>
      <c r="AD22" s="328">
        <v>1.8064035616720072E-5</v>
      </c>
      <c r="AE22" s="328">
        <v>1.1583723648933916E-4</v>
      </c>
      <c r="AF22" s="328">
        <v>1.289998925000896E-4</v>
      </c>
      <c r="AG22" s="328">
        <v>1.7500110294812782E-3</v>
      </c>
      <c r="AH22" s="328">
        <v>7.2425568976186658E-4</v>
      </c>
      <c r="AI22" s="328">
        <v>6.3330589007809667E-5</v>
      </c>
      <c r="AJ22" s="328">
        <v>0</v>
      </c>
      <c r="AK22" s="328">
        <v>7.0032040802981759E-3</v>
      </c>
      <c r="AL22" s="328">
        <v>1.2722118509299592E-4</v>
      </c>
      <c r="AM22" s="328">
        <v>0</v>
      </c>
      <c r="AN22" s="328">
        <v>2.1951706246258233E-4</v>
      </c>
    </row>
    <row r="23" spans="2:40" ht="15" customHeight="1">
      <c r="B23" s="329" t="s">
        <v>173</v>
      </c>
      <c r="C23" s="273" t="s">
        <v>461</v>
      </c>
      <c r="D23" s="328">
        <v>2.3515855565615117E-5</v>
      </c>
      <c r="E23" s="328">
        <v>0</v>
      </c>
      <c r="F23" s="328">
        <v>7.8063098402438695E-6</v>
      </c>
      <c r="G23" s="328">
        <v>0</v>
      </c>
      <c r="H23" s="328">
        <v>0</v>
      </c>
      <c r="I23" s="328">
        <v>3.4111567173615527E-5</v>
      </c>
      <c r="J23" s="328">
        <v>8.1372923973277131E-6</v>
      </c>
      <c r="K23" s="328">
        <v>2.9909544990364853E-5</v>
      </c>
      <c r="L23" s="328">
        <v>5.7331380591764088E-5</v>
      </c>
      <c r="M23" s="328">
        <v>1.8971120263622688E-6</v>
      </c>
      <c r="N23" s="328">
        <v>0</v>
      </c>
      <c r="O23" s="328">
        <v>5.0833672224481496E-5</v>
      </c>
      <c r="P23" s="328">
        <v>2.0040273241417848E-3</v>
      </c>
      <c r="Q23" s="328">
        <v>1.8650477194968231E-4</v>
      </c>
      <c r="R23" s="328">
        <v>2.5756600128783001E-5</v>
      </c>
      <c r="S23" s="328">
        <v>3.3743883921039314E-5</v>
      </c>
      <c r="T23" s="328">
        <v>0</v>
      </c>
      <c r="U23" s="328">
        <v>5.0000000000000001E-3</v>
      </c>
      <c r="V23" s="328">
        <v>1.0307694363167528E-2</v>
      </c>
      <c r="W23" s="328">
        <v>2.775002775002775E-5</v>
      </c>
      <c r="X23" s="328">
        <v>1.9055287911336381E-3</v>
      </c>
      <c r="Y23" s="328">
        <v>1.2065574674703488E-5</v>
      </c>
      <c r="Z23" s="328">
        <v>0</v>
      </c>
      <c r="AA23" s="328">
        <v>3.0892801977139328E-5</v>
      </c>
      <c r="AB23" s="328">
        <v>2.0214889596114485E-4</v>
      </c>
      <c r="AC23" s="328">
        <v>1.0287007509515482E-4</v>
      </c>
      <c r="AD23" s="328">
        <v>4.4465318441157099E-5</v>
      </c>
      <c r="AE23" s="328">
        <v>8.3829579038337555E-5</v>
      </c>
      <c r="AF23" s="328">
        <v>1.039165800695166E-4</v>
      </c>
      <c r="AG23" s="328">
        <v>2.0483322373880506E-3</v>
      </c>
      <c r="AH23" s="328">
        <v>8.9385987027572141E-5</v>
      </c>
      <c r="AI23" s="328">
        <v>1.2221692615542216E-5</v>
      </c>
      <c r="AJ23" s="328">
        <v>5.3037736349412604E-5</v>
      </c>
      <c r="AK23" s="328">
        <v>1.3492011595719175E-3</v>
      </c>
      <c r="AL23" s="328">
        <v>7.4673304293715003E-5</v>
      </c>
      <c r="AM23" s="328">
        <v>0</v>
      </c>
      <c r="AN23" s="328">
        <v>0</v>
      </c>
    </row>
    <row r="24" spans="2:40" ht="15" customHeight="1">
      <c r="B24" s="329" t="s">
        <v>129</v>
      </c>
      <c r="C24" s="273" t="s">
        <v>325</v>
      </c>
      <c r="D24" s="328">
        <v>7.842537831132642E-3</v>
      </c>
      <c r="E24" s="328">
        <v>0</v>
      </c>
      <c r="F24" s="328">
        <v>0</v>
      </c>
      <c r="G24" s="328">
        <v>0</v>
      </c>
      <c r="H24" s="328">
        <v>0</v>
      </c>
      <c r="I24" s="328">
        <v>0</v>
      </c>
      <c r="J24" s="328">
        <v>0</v>
      </c>
      <c r="K24" s="328">
        <v>0</v>
      </c>
      <c r="L24" s="328">
        <v>0</v>
      </c>
      <c r="M24" s="328">
        <v>0</v>
      </c>
      <c r="N24" s="328">
        <v>0</v>
      </c>
      <c r="O24" s="328">
        <v>0</v>
      </c>
      <c r="P24" s="328">
        <v>0</v>
      </c>
      <c r="Q24" s="328">
        <v>6.4311990327476655E-5</v>
      </c>
      <c r="R24" s="328">
        <v>0</v>
      </c>
      <c r="S24" s="328">
        <v>0</v>
      </c>
      <c r="T24" s="328">
        <v>0</v>
      </c>
      <c r="U24" s="328">
        <v>0</v>
      </c>
      <c r="V24" s="328">
        <v>0.44402581265782198</v>
      </c>
      <c r="W24" s="328">
        <v>0</v>
      </c>
      <c r="X24" s="328">
        <v>0</v>
      </c>
      <c r="Y24" s="328">
        <v>0</v>
      </c>
      <c r="Z24" s="328">
        <v>0</v>
      </c>
      <c r="AA24" s="328">
        <v>0</v>
      </c>
      <c r="AB24" s="328">
        <v>0</v>
      </c>
      <c r="AC24" s="328">
        <v>0</v>
      </c>
      <c r="AD24" s="328">
        <v>0</v>
      </c>
      <c r="AE24" s="328">
        <v>9.910180416495832E-3</v>
      </c>
      <c r="AF24" s="328">
        <v>0</v>
      </c>
      <c r="AG24" s="328">
        <v>8.4643390609604689E-3</v>
      </c>
      <c r="AH24" s="328">
        <v>1.1688936765144049E-4</v>
      </c>
      <c r="AI24" s="328">
        <v>0</v>
      </c>
      <c r="AJ24" s="328">
        <v>0</v>
      </c>
      <c r="AK24" s="328">
        <v>2.9457921925063756E-2</v>
      </c>
      <c r="AL24" s="328">
        <v>4.1485169052063885E-5</v>
      </c>
      <c r="AM24" s="328">
        <v>0</v>
      </c>
      <c r="AN24" s="328">
        <v>0</v>
      </c>
    </row>
    <row r="25" spans="2:40" ht="15" customHeight="1">
      <c r="B25" s="329" t="s">
        <v>130</v>
      </c>
      <c r="C25" s="273" t="s">
        <v>175</v>
      </c>
      <c r="D25" s="328">
        <v>1.9870897952944775E-3</v>
      </c>
      <c r="E25" s="328">
        <v>2.1500752526338422E-3</v>
      </c>
      <c r="F25" s="328">
        <v>6.373851984559119E-3</v>
      </c>
      <c r="G25" s="328">
        <v>1.4335643623008116E-2</v>
      </c>
      <c r="H25" s="328">
        <v>1.3564586288041454E-2</v>
      </c>
      <c r="I25" s="328">
        <v>2.8977188183517879E-3</v>
      </c>
      <c r="J25" s="328">
        <v>6.5098339178621705E-5</v>
      </c>
      <c r="K25" s="328">
        <v>3.2088668982520009E-3</v>
      </c>
      <c r="L25" s="328">
        <v>9.4961614034721961E-3</v>
      </c>
      <c r="M25" s="328">
        <v>1.0747139629342253E-2</v>
      </c>
      <c r="N25" s="328">
        <v>6.3486762458984908E-2</v>
      </c>
      <c r="O25" s="328">
        <v>2.2802532969267413E-3</v>
      </c>
      <c r="P25" s="328">
        <v>8.6712720756134927E-4</v>
      </c>
      <c r="Q25" s="328">
        <v>1.4084325881717388E-3</v>
      </c>
      <c r="R25" s="328">
        <v>3.9150032195750164E-3</v>
      </c>
      <c r="S25" s="328">
        <v>5.1965581238400541E-3</v>
      </c>
      <c r="T25" s="328">
        <v>3.8252795396586672E-3</v>
      </c>
      <c r="U25" s="328">
        <v>0</v>
      </c>
      <c r="V25" s="328">
        <v>1.8437612729969137E-3</v>
      </c>
      <c r="W25" s="328">
        <v>2.9609279609279608E-2</v>
      </c>
      <c r="X25" s="328">
        <v>3.1919675481001243E-3</v>
      </c>
      <c r="Y25" s="328">
        <v>7.839176231507353E-3</v>
      </c>
      <c r="Z25" s="328">
        <v>2.8328611898016999E-3</v>
      </c>
      <c r="AA25" s="328">
        <v>5.4216867469879517E-3</v>
      </c>
      <c r="AB25" s="328">
        <v>5.8596581289789753E-3</v>
      </c>
      <c r="AC25" s="328">
        <v>1.4480677570894628E-2</v>
      </c>
      <c r="AD25" s="328">
        <v>3.890715363601246E-5</v>
      </c>
      <c r="AE25" s="328">
        <v>1.5775202600850793E-3</v>
      </c>
      <c r="AF25" s="328">
        <v>1.8063568280359765E-2</v>
      </c>
      <c r="AG25" s="328">
        <v>6.6513024241749421E-3</v>
      </c>
      <c r="AH25" s="328">
        <v>1.5658591368522382E-2</v>
      </c>
      <c r="AI25" s="328">
        <v>3.0887550428370324E-3</v>
      </c>
      <c r="AJ25" s="328">
        <v>3.7603755071733538E-2</v>
      </c>
      <c r="AK25" s="328">
        <v>5.614769284422067E-3</v>
      </c>
      <c r="AL25" s="328">
        <v>5.2907418931065478E-3</v>
      </c>
      <c r="AM25" s="328">
        <v>0.12892103839913466</v>
      </c>
      <c r="AN25" s="328">
        <v>7.383755737377769E-4</v>
      </c>
    </row>
    <row r="26" spans="2:40" ht="15" customHeight="1">
      <c r="B26" s="329" t="s">
        <v>131</v>
      </c>
      <c r="C26" s="273" t="s">
        <v>326</v>
      </c>
      <c r="D26" s="328">
        <v>2.9629978012675048E-3</v>
      </c>
      <c r="E26" s="328">
        <v>1.3617143266681001E-3</v>
      </c>
      <c r="F26" s="328">
        <v>7.0647104054207021E-4</v>
      </c>
      <c r="G26" s="328">
        <v>2.488004265150169E-3</v>
      </c>
      <c r="H26" s="328">
        <v>6.9011417388341748E-3</v>
      </c>
      <c r="I26" s="328">
        <v>4.2133666764100283E-3</v>
      </c>
      <c r="J26" s="328">
        <v>3.1270452212587928E-4</v>
      </c>
      <c r="K26" s="328">
        <v>4.4095214900080754E-3</v>
      </c>
      <c r="L26" s="328">
        <v>8.6883101314973385E-3</v>
      </c>
      <c r="M26" s="328">
        <v>5.831722369037614E-3</v>
      </c>
      <c r="N26" s="328">
        <v>3.899042355121772E-3</v>
      </c>
      <c r="O26" s="328">
        <v>4.182885028757335E-3</v>
      </c>
      <c r="P26" s="328">
        <v>2.4472256746731411E-3</v>
      </c>
      <c r="Q26" s="328">
        <v>2.0258276953155148E-3</v>
      </c>
      <c r="R26" s="328">
        <v>2.3953638119768189E-3</v>
      </c>
      <c r="S26" s="328">
        <v>4.943478994432259E-3</v>
      </c>
      <c r="T26" s="328">
        <v>2.5501863597724448E-3</v>
      </c>
      <c r="U26" s="328">
        <v>0</v>
      </c>
      <c r="V26" s="328">
        <v>7.0699783113106296E-4</v>
      </c>
      <c r="W26" s="328">
        <v>1.5262515262515263E-3</v>
      </c>
      <c r="X26" s="328">
        <v>7.6386610006370145E-4</v>
      </c>
      <c r="Y26" s="328">
        <v>1.8837809374262059E-2</v>
      </c>
      <c r="Z26" s="328">
        <v>4.5025324062151255E-2</v>
      </c>
      <c r="AA26" s="328">
        <v>2.9657089898053753E-3</v>
      </c>
      <c r="AB26" s="328">
        <v>3.8700874160982339E-3</v>
      </c>
      <c r="AC26" s="328">
        <v>3.7616157459794946E-3</v>
      </c>
      <c r="AD26" s="328">
        <v>1.387873751844616E-2</v>
      </c>
      <c r="AE26" s="328">
        <v>8.4759325278580926E-3</v>
      </c>
      <c r="AF26" s="328">
        <v>7.0197441502132078E-3</v>
      </c>
      <c r="AG26" s="328">
        <v>8.0504709063292414E-3</v>
      </c>
      <c r="AH26" s="328">
        <v>6.8139625495633842E-3</v>
      </c>
      <c r="AI26" s="328">
        <v>2.9454279203456738E-3</v>
      </c>
      <c r="AJ26" s="328">
        <v>1.7104669972685565E-3</v>
      </c>
      <c r="AK26" s="328">
        <v>1.456003836177772E-3</v>
      </c>
      <c r="AL26" s="328">
        <v>3.6949457235704902E-3</v>
      </c>
      <c r="AM26" s="328">
        <v>0</v>
      </c>
      <c r="AN26" s="328">
        <v>1.4508082219117941E-2</v>
      </c>
    </row>
    <row r="27" spans="2:40" ht="15" customHeight="1">
      <c r="B27" s="329" t="s">
        <v>327</v>
      </c>
      <c r="C27" s="273" t="s">
        <v>328</v>
      </c>
      <c r="D27" s="328">
        <v>1.0782019776834531E-2</v>
      </c>
      <c r="E27" s="328">
        <v>3.4329534867053681E-2</v>
      </c>
      <c r="F27" s="328">
        <v>1.37195895442286E-2</v>
      </c>
      <c r="G27" s="328">
        <v>1.747526805284047E-2</v>
      </c>
      <c r="H27" s="328">
        <v>7.2806649182717828E-2</v>
      </c>
      <c r="I27" s="328">
        <v>4.2911175243471308E-2</v>
      </c>
      <c r="J27" s="328">
        <v>5.8844248736104124E-3</v>
      </c>
      <c r="K27" s="328">
        <v>2.9879635445374489E-2</v>
      </c>
      <c r="L27" s="328">
        <v>9.043764691166277E-2</v>
      </c>
      <c r="M27" s="328">
        <v>6.3632931588243222E-2</v>
      </c>
      <c r="N27" s="328">
        <v>4.192096716288312E-2</v>
      </c>
      <c r="O27" s="328">
        <v>1.6789635740428747E-2</v>
      </c>
      <c r="P27" s="328">
        <v>1.2496266535634111E-2</v>
      </c>
      <c r="Q27" s="328">
        <v>9.8140097239729374E-3</v>
      </c>
      <c r="R27" s="328">
        <v>1.1822279459111398E-2</v>
      </c>
      <c r="S27" s="328">
        <v>2.6370845284292222E-2</v>
      </c>
      <c r="T27" s="328">
        <v>6.9312757470738244E-3</v>
      </c>
      <c r="U27" s="328">
        <v>0</v>
      </c>
      <c r="V27" s="328">
        <v>1.0766407916594297E-2</v>
      </c>
      <c r="W27" s="328">
        <v>2.2255522255522256E-2</v>
      </c>
      <c r="X27" s="328">
        <v>2.754881711060064E-3</v>
      </c>
      <c r="Y27" s="328">
        <v>0.10761975513778024</v>
      </c>
      <c r="Z27" s="328">
        <v>4.8952699802558161E-2</v>
      </c>
      <c r="AA27" s="328">
        <v>6.7902378745752237E-2</v>
      </c>
      <c r="AB27" s="328">
        <v>2.9367446846144743E-2</v>
      </c>
      <c r="AC27" s="328">
        <v>5.1092137297260231E-3</v>
      </c>
      <c r="AD27" s="328">
        <v>3.6864528070121808E-3</v>
      </c>
      <c r="AE27" s="328">
        <v>6.9715726276610174E-3</v>
      </c>
      <c r="AF27" s="328">
        <v>7.6934102554914539E-3</v>
      </c>
      <c r="AG27" s="328">
        <v>1.0374014962279174E-2</v>
      </c>
      <c r="AH27" s="328">
        <v>1.3616465357200156E-2</v>
      </c>
      <c r="AI27" s="328">
        <v>1.1496168499365028E-2</v>
      </c>
      <c r="AJ27" s="328">
        <v>3.8850141875944734E-3</v>
      </c>
      <c r="AK27" s="328">
        <v>5.0676780226247302E-3</v>
      </c>
      <c r="AL27" s="328">
        <v>2.7443822166908664E-2</v>
      </c>
      <c r="AM27" s="328">
        <v>0</v>
      </c>
      <c r="AN27" s="328">
        <v>2.6342047495509879E-3</v>
      </c>
    </row>
    <row r="28" spans="2:40" ht="15" customHeight="1">
      <c r="B28" s="10" t="s">
        <v>329</v>
      </c>
      <c r="C28" s="8" t="s">
        <v>330</v>
      </c>
      <c r="D28" s="328">
        <v>5.173488224435326E-4</v>
      </c>
      <c r="E28" s="328">
        <v>1.7917293771948686E-3</v>
      </c>
      <c r="F28" s="328">
        <v>1.787644953415846E-3</v>
      </c>
      <c r="G28" s="328">
        <v>1.1255257389965049E-3</v>
      </c>
      <c r="H28" s="328">
        <v>2.9553683910277235E-3</v>
      </c>
      <c r="I28" s="328">
        <v>3.9440029218321673E-3</v>
      </c>
      <c r="J28" s="328">
        <v>6.5795821384106935E-4</v>
      </c>
      <c r="K28" s="328">
        <v>5.5546297839249013E-4</v>
      </c>
      <c r="L28" s="328">
        <v>9.7984541375014983E-4</v>
      </c>
      <c r="M28" s="328">
        <v>3.2023251004995095E-3</v>
      </c>
      <c r="N28" s="328">
        <v>9.434513621600862E-4</v>
      </c>
      <c r="O28" s="328">
        <v>4.9381281589496308E-4</v>
      </c>
      <c r="P28" s="328">
        <v>6.1662379204362617E-4</v>
      </c>
      <c r="Q28" s="328">
        <v>4.3732153422684127E-4</v>
      </c>
      <c r="R28" s="328">
        <v>4.3786220218931099E-4</v>
      </c>
      <c r="S28" s="328">
        <v>1.1979078791968956E-3</v>
      </c>
      <c r="T28" s="328">
        <v>3.5964166612175504E-4</v>
      </c>
      <c r="U28" s="328">
        <v>0</v>
      </c>
      <c r="V28" s="328">
        <v>4.6316708307168848E-4</v>
      </c>
      <c r="W28" s="328">
        <v>4.7175047175047175E-4</v>
      </c>
      <c r="X28" s="328">
        <v>9.169150840114828E-4</v>
      </c>
      <c r="Y28" s="328">
        <v>4.3263703476436796E-4</v>
      </c>
      <c r="Z28" s="328">
        <v>7.8096832346124134E-2</v>
      </c>
      <c r="AA28" s="328">
        <v>8.2792709298733398E-3</v>
      </c>
      <c r="AB28" s="328">
        <v>3.0535122705709775E-3</v>
      </c>
      <c r="AC28" s="328">
        <v>1.1590028460720775E-3</v>
      </c>
      <c r="AD28" s="328">
        <v>4.2797868999613708E-4</v>
      </c>
      <c r="AE28" s="328">
        <v>3.6366795560995166E-3</v>
      </c>
      <c r="AF28" s="328">
        <v>3.1031640806965994E-3</v>
      </c>
      <c r="AG28" s="328">
        <v>3.6869980272984915E-3</v>
      </c>
      <c r="AH28" s="328">
        <v>7.7238660585363618E-3</v>
      </c>
      <c r="AI28" s="328">
        <v>4.5764683530380348E-3</v>
      </c>
      <c r="AJ28" s="328">
        <v>2.108250019889151E-3</v>
      </c>
      <c r="AK28" s="328">
        <v>8.5006211992414826E-4</v>
      </c>
      <c r="AL28" s="328">
        <v>7.3760630574569589E-3</v>
      </c>
      <c r="AM28" s="328">
        <v>0</v>
      </c>
      <c r="AN28" s="328">
        <v>7.7828776691279185E-4</v>
      </c>
    </row>
    <row r="29" spans="2:40" ht="15" customHeight="1">
      <c r="B29" s="10" t="s">
        <v>12</v>
      </c>
      <c r="C29" s="8" t="s">
        <v>331</v>
      </c>
      <c r="D29" s="328">
        <v>1.2933720561088315E-4</v>
      </c>
      <c r="E29" s="328">
        <v>1.6483910270192791E-3</v>
      </c>
      <c r="F29" s="328">
        <v>1.3661042220426771E-3</v>
      </c>
      <c r="G29" s="328">
        <v>2.3695278715715894E-4</v>
      </c>
      <c r="H29" s="328">
        <v>1.5688014515375047E-3</v>
      </c>
      <c r="I29" s="328">
        <v>3.7693281726845157E-3</v>
      </c>
      <c r="J29" s="328">
        <v>0</v>
      </c>
      <c r="K29" s="328">
        <v>2.9054986562068713E-4</v>
      </c>
      <c r="L29" s="328">
        <v>2.5121568586572991E-3</v>
      </c>
      <c r="M29" s="328">
        <v>1.7074008237260418E-5</v>
      </c>
      <c r="N29" s="328">
        <v>1.6698254197523648E-5</v>
      </c>
      <c r="O29" s="328">
        <v>1.2345320397374077E-4</v>
      </c>
      <c r="P29" s="328">
        <v>2.9867714927113138E-4</v>
      </c>
      <c r="Q29" s="328">
        <v>1.286239806549533E-5</v>
      </c>
      <c r="R29" s="328">
        <v>2.3180940115904701E-4</v>
      </c>
      <c r="S29" s="328">
        <v>2.4464315842753501E-3</v>
      </c>
      <c r="T29" s="328">
        <v>3.5964166612175504E-4</v>
      </c>
      <c r="U29" s="328">
        <v>0</v>
      </c>
      <c r="V29" s="328">
        <v>2.0430567246070871E-3</v>
      </c>
      <c r="W29" s="328">
        <v>3.885003885003885E-4</v>
      </c>
      <c r="X29" s="328">
        <v>3.0982078101861681E-3</v>
      </c>
      <c r="Y29" s="328">
        <v>1.7677790551965569E-2</v>
      </c>
      <c r="Z29" s="328">
        <v>2.7470169113228602E-3</v>
      </c>
      <c r="AA29" s="328">
        <v>0</v>
      </c>
      <c r="AB29" s="328">
        <v>1.5932524826411285E-3</v>
      </c>
      <c r="AC29" s="328">
        <v>4.4782772691424064E-3</v>
      </c>
      <c r="AD29" s="328">
        <v>1.667449441543391E-5</v>
      </c>
      <c r="AE29" s="328">
        <v>5.5556148289952799E-3</v>
      </c>
      <c r="AF29" s="328">
        <v>9.5209087325760569E-3</v>
      </c>
      <c r="AG29" s="328">
        <v>2.9000182774261182E-2</v>
      </c>
      <c r="AH29" s="328">
        <v>7.8384634778024802E-3</v>
      </c>
      <c r="AI29" s="328">
        <v>4.925342124063513E-3</v>
      </c>
      <c r="AJ29" s="328">
        <v>5.3037736349412604E-5</v>
      </c>
      <c r="AK29" s="328">
        <v>1.5192135835567471E-3</v>
      </c>
      <c r="AL29" s="328">
        <v>1.8477494295789255E-2</v>
      </c>
      <c r="AM29" s="328">
        <v>0</v>
      </c>
      <c r="AN29" s="328">
        <v>1.2492516463779685E-2</v>
      </c>
    </row>
    <row r="30" spans="2:40" ht="15" customHeight="1">
      <c r="B30" s="10" t="s">
        <v>332</v>
      </c>
      <c r="C30" s="8" t="s">
        <v>333</v>
      </c>
      <c r="D30" s="328">
        <v>4.9230443626615245E-2</v>
      </c>
      <c r="E30" s="328">
        <v>9.5320002866767003E-3</v>
      </c>
      <c r="F30" s="328">
        <v>7.1958564107367992E-2</v>
      </c>
      <c r="G30" s="328">
        <v>8.1630235175641247E-2</v>
      </c>
      <c r="H30" s="328">
        <v>5.1556520430073451E-2</v>
      </c>
      <c r="I30" s="328">
        <v>3.4216254397010412E-2</v>
      </c>
      <c r="J30" s="328">
        <v>6.2017792771061932E-3</v>
      </c>
      <c r="K30" s="328">
        <v>5.5597571344946785E-2</v>
      </c>
      <c r="L30" s="328">
        <v>2.4381472582570219E-2</v>
      </c>
      <c r="M30" s="328">
        <v>1.985896869196023E-2</v>
      </c>
      <c r="N30" s="328">
        <v>2.1624239185793124E-2</v>
      </c>
      <c r="O30" s="328">
        <v>2.8793644338581306E-2</v>
      </c>
      <c r="P30" s="328">
        <v>3.7594781821159828E-2</v>
      </c>
      <c r="Q30" s="328">
        <v>3.9313919687186477E-2</v>
      </c>
      <c r="R30" s="328">
        <v>4.891178364455892E-2</v>
      </c>
      <c r="S30" s="328">
        <v>4.5351779989876835E-2</v>
      </c>
      <c r="T30" s="328">
        <v>5.2442293859935915E-2</v>
      </c>
      <c r="U30" s="328">
        <v>7.0000000000000007E-2</v>
      </c>
      <c r="V30" s="328">
        <v>3.6457707055727019E-2</v>
      </c>
      <c r="W30" s="328">
        <v>4.648129648129648E-2</v>
      </c>
      <c r="X30" s="328">
        <v>4.6634439054791539E-2</v>
      </c>
      <c r="Y30" s="328">
        <v>5.0244500252515237E-3</v>
      </c>
      <c r="Z30" s="328">
        <v>1.4572066271782985E-2</v>
      </c>
      <c r="AA30" s="328">
        <v>1.7593450725980845E-2</v>
      </c>
      <c r="AB30" s="328">
        <v>9.2642711135877305E-3</v>
      </c>
      <c r="AC30" s="328">
        <v>5.2532318348592396E-3</v>
      </c>
      <c r="AD30" s="328">
        <v>1.2825465287871251E-3</v>
      </c>
      <c r="AE30" s="328">
        <v>2.4022509004058876E-2</v>
      </c>
      <c r="AF30" s="328">
        <v>7.4067438277134771E-3</v>
      </c>
      <c r="AG30" s="328">
        <v>9.0105609909306144E-3</v>
      </c>
      <c r="AH30" s="328">
        <v>1.7164401457679172E-2</v>
      </c>
      <c r="AI30" s="328">
        <v>4.265926254306758E-2</v>
      </c>
      <c r="AJ30" s="328">
        <v>3.5946325810814396E-2</v>
      </c>
      <c r="AK30" s="328">
        <v>2.0968198958128993E-2</v>
      </c>
      <c r="AL30" s="328">
        <v>5.6430892622554102E-2</v>
      </c>
      <c r="AM30" s="328">
        <v>0.23884532179556517</v>
      </c>
      <c r="AN30" s="328">
        <v>4.0510876072640195E-3</v>
      </c>
    </row>
    <row r="31" spans="2:40" ht="15" customHeight="1">
      <c r="B31" s="10" t="s">
        <v>334</v>
      </c>
      <c r="C31" s="8" t="s">
        <v>335</v>
      </c>
      <c r="D31" s="328">
        <v>7.3487048642547235E-3</v>
      </c>
      <c r="E31" s="328">
        <v>2.8165985809503333E-2</v>
      </c>
      <c r="F31" s="328">
        <v>6.9398094479767997E-3</v>
      </c>
      <c r="G31" s="328">
        <v>1.5994313133108229E-2</v>
      </c>
      <c r="H31" s="328">
        <v>8.6521777024189655E-3</v>
      </c>
      <c r="I31" s="328">
        <v>8.1009090732651768E-3</v>
      </c>
      <c r="J31" s="328">
        <v>3.9756485712658255E-3</v>
      </c>
      <c r="K31" s="328">
        <v>6.3109139929669843E-3</v>
      </c>
      <c r="L31" s="328">
        <v>1.024668129485529E-2</v>
      </c>
      <c r="M31" s="328">
        <v>4.9571537248846078E-3</v>
      </c>
      <c r="N31" s="328">
        <v>9.6098452906748597E-3</v>
      </c>
      <c r="O31" s="328">
        <v>1.1597339220356707E-2</v>
      </c>
      <c r="P31" s="328">
        <v>6.7154184852251161E-3</v>
      </c>
      <c r="Q31" s="328">
        <v>7.235098911841124E-3</v>
      </c>
      <c r="R31" s="328">
        <v>1.6175144880875725E-2</v>
      </c>
      <c r="S31" s="328">
        <v>7.4236544626286489E-3</v>
      </c>
      <c r="T31" s="328">
        <v>8.1409795331197285E-3</v>
      </c>
      <c r="U31" s="328">
        <v>5.0000000000000001E-3</v>
      </c>
      <c r="V31" s="328">
        <v>7.9796117412855565E-3</v>
      </c>
      <c r="W31" s="328">
        <v>1.6844266844266844E-2</v>
      </c>
      <c r="X31" s="328">
        <v>1.1205667500392964E-2</v>
      </c>
      <c r="Y31" s="328">
        <v>2.0308085831050929E-2</v>
      </c>
      <c r="Z31" s="328">
        <v>1.6374796119838612E-2</v>
      </c>
      <c r="AA31" s="328">
        <v>2.8714859437751004E-2</v>
      </c>
      <c r="AB31" s="328">
        <v>1.7269101408259643E-2</v>
      </c>
      <c r="AC31" s="328">
        <v>7.8795048520385422E-2</v>
      </c>
      <c r="AD31" s="328">
        <v>7.605097948759279E-2</v>
      </c>
      <c r="AE31" s="328">
        <v>2.6465760189485332E-2</v>
      </c>
      <c r="AF31" s="328">
        <v>7.5321603898663419E-3</v>
      </c>
      <c r="AG31" s="328">
        <v>1.7607253827230003E-2</v>
      </c>
      <c r="AH31" s="328">
        <v>8.8858838898947991E-3</v>
      </c>
      <c r="AI31" s="328">
        <v>7.4907865103623289E-3</v>
      </c>
      <c r="AJ31" s="328">
        <v>2.4224986077594209E-2</v>
      </c>
      <c r="AK31" s="328">
        <v>1.2404368011508533E-2</v>
      </c>
      <c r="AL31" s="328">
        <v>1.1245246491046117E-2</v>
      </c>
      <c r="AM31" s="328">
        <v>0</v>
      </c>
      <c r="AN31" s="328">
        <v>3.4364398323687886E-2</v>
      </c>
    </row>
    <row r="32" spans="2:40" ht="15" customHeight="1">
      <c r="B32" s="10" t="s">
        <v>336</v>
      </c>
      <c r="C32" s="8" t="s">
        <v>6</v>
      </c>
      <c r="D32" s="328">
        <v>7.6426530588249129E-4</v>
      </c>
      <c r="E32" s="328">
        <v>2.6517594782484053E-3</v>
      </c>
      <c r="F32" s="328">
        <v>3.5518709773109604E-3</v>
      </c>
      <c r="G32" s="328">
        <v>5.0352467270896274E-3</v>
      </c>
      <c r="H32" s="328">
        <v>2.6939014824381392E-3</v>
      </c>
      <c r="I32" s="328">
        <v>3.3635181494121929E-3</v>
      </c>
      <c r="J32" s="328">
        <v>4.8823754383966279E-4</v>
      </c>
      <c r="K32" s="328">
        <v>3.3370506624964217E-3</v>
      </c>
      <c r="L32" s="328">
        <v>3.1584378762371853E-3</v>
      </c>
      <c r="M32" s="328">
        <v>1.2957275140054296E-3</v>
      </c>
      <c r="N32" s="328">
        <v>9.7684787055513349E-4</v>
      </c>
      <c r="O32" s="328">
        <v>5.2939638645210013E-3</v>
      </c>
      <c r="P32" s="328">
        <v>4.7113911610833312E-3</v>
      </c>
      <c r="Q32" s="328">
        <v>2.9519203560311783E-3</v>
      </c>
      <c r="R32" s="328">
        <v>2.0090148100450739E-3</v>
      </c>
      <c r="S32" s="328">
        <v>2.6826387717226252E-3</v>
      </c>
      <c r="T32" s="328">
        <v>2.7463545412934024E-3</v>
      </c>
      <c r="U32" s="328">
        <v>0</v>
      </c>
      <c r="V32" s="328">
        <v>9.7866313947118791E-4</v>
      </c>
      <c r="W32" s="328">
        <v>3.219003219003219E-3</v>
      </c>
      <c r="X32" s="328">
        <v>4.4825427640922261E-3</v>
      </c>
      <c r="Y32" s="328">
        <v>5.975906771028142E-3</v>
      </c>
      <c r="Z32" s="328">
        <v>1.4378916645205596E-3</v>
      </c>
      <c r="AA32" s="328">
        <v>1.6218721037998146E-3</v>
      </c>
      <c r="AB32" s="328">
        <v>3.5837541443848486E-2</v>
      </c>
      <c r="AC32" s="328">
        <v>1.8225148304358261E-2</v>
      </c>
      <c r="AD32" s="328">
        <v>4.2123941516989921E-2</v>
      </c>
      <c r="AE32" s="328">
        <v>3.4902064189070756E-2</v>
      </c>
      <c r="AF32" s="328">
        <v>1.7601318665567779E-2</v>
      </c>
      <c r="AG32" s="328">
        <v>3.5420391304987215E-3</v>
      </c>
      <c r="AH32" s="328">
        <v>8.6085581352707934E-3</v>
      </c>
      <c r="AI32" s="328">
        <v>1.8040329363505359E-2</v>
      </c>
      <c r="AJ32" s="328">
        <v>1.7475934127131453E-2</v>
      </c>
      <c r="AK32" s="328">
        <v>1.1090041195318119E-2</v>
      </c>
      <c r="AL32" s="328">
        <v>3.120237848302565E-2</v>
      </c>
      <c r="AM32" s="328">
        <v>0</v>
      </c>
      <c r="AN32" s="328">
        <v>1.8998203951307125E-2</v>
      </c>
    </row>
    <row r="33" spans="2:40" ht="15" customHeight="1">
      <c r="B33" s="10" t="s">
        <v>132</v>
      </c>
      <c r="C33" s="8" t="s">
        <v>462</v>
      </c>
      <c r="D33" s="328">
        <v>7.1253042363813801E-2</v>
      </c>
      <c r="E33" s="328">
        <v>0.25915573711746576</v>
      </c>
      <c r="F33" s="328">
        <v>4.3067411388625423E-2</v>
      </c>
      <c r="G33" s="328">
        <v>3.0329956756116345E-2</v>
      </c>
      <c r="H33" s="328">
        <v>4.209617228292304E-2</v>
      </c>
      <c r="I33" s="328">
        <v>2.52543223178457E-2</v>
      </c>
      <c r="J33" s="328">
        <v>1.8534427140427578E-2</v>
      </c>
      <c r="K33" s="328">
        <v>1.7501356611504919E-2</v>
      </c>
      <c r="L33" s="328">
        <v>7.1460959935788854E-2</v>
      </c>
      <c r="M33" s="328">
        <v>2.4264062817173415E-2</v>
      </c>
      <c r="N33" s="328">
        <v>2.9798034615480952E-2</v>
      </c>
      <c r="O33" s="328">
        <v>3.0892348806134898E-2</v>
      </c>
      <c r="P33" s="328">
        <v>2.2583846383597807E-2</v>
      </c>
      <c r="Q33" s="328">
        <v>1.9004193141769352E-2</v>
      </c>
      <c r="R33" s="328">
        <v>2.5112685125563427E-2</v>
      </c>
      <c r="S33" s="328">
        <v>2.1073055508689049E-2</v>
      </c>
      <c r="T33" s="328">
        <v>1.9911070424377165E-2</v>
      </c>
      <c r="U33" s="328">
        <v>0.01</v>
      </c>
      <c r="V33" s="328">
        <v>2.0742314321215278E-2</v>
      </c>
      <c r="W33" s="328">
        <v>0.21914196914196915</v>
      </c>
      <c r="X33" s="328">
        <v>4.6360053939425695E-2</v>
      </c>
      <c r="Y33" s="328">
        <v>3.0562100651023938E-2</v>
      </c>
      <c r="Z33" s="328">
        <v>2.1031848227315648E-2</v>
      </c>
      <c r="AA33" s="328">
        <v>8.1340747605807853E-2</v>
      </c>
      <c r="AB33" s="328">
        <v>5.4812939125253847E-2</v>
      </c>
      <c r="AC33" s="328">
        <v>3.7286973219490448E-2</v>
      </c>
      <c r="AD33" s="328">
        <v>2.7415647901375922E-3</v>
      </c>
      <c r="AE33" s="328">
        <v>0.15179555337429299</v>
      </c>
      <c r="AF33" s="328">
        <v>2.3606980327516392E-2</v>
      </c>
      <c r="AG33" s="328">
        <v>3.6930905026712355E-2</v>
      </c>
      <c r="AH33" s="328">
        <v>3.0801494350347229E-2</v>
      </c>
      <c r="AI33" s="328">
        <v>1.7737009174046903E-2</v>
      </c>
      <c r="AJ33" s="328">
        <v>4.3132939086159804E-2</v>
      </c>
      <c r="AK33" s="328">
        <v>1.7114584014472852E-2</v>
      </c>
      <c r="AL33" s="328">
        <v>0.04</v>
      </c>
      <c r="AM33" s="328">
        <v>6.1587344510546239E-2</v>
      </c>
      <c r="AN33" s="328">
        <v>5.2684094991019753E-2</v>
      </c>
    </row>
    <row r="34" spans="2:40" ht="15" customHeight="1">
      <c r="B34" s="10" t="s">
        <v>337</v>
      </c>
      <c r="C34" s="8" t="s">
        <v>463</v>
      </c>
      <c r="D34" s="328">
        <v>4.2446119295935286E-3</v>
      </c>
      <c r="E34" s="328">
        <v>7.3819250340428581E-3</v>
      </c>
      <c r="F34" s="328">
        <v>4.6291417352646146E-3</v>
      </c>
      <c r="G34" s="328">
        <v>4.0874355784609913E-3</v>
      </c>
      <c r="H34" s="328">
        <v>5.5779607165777944E-3</v>
      </c>
      <c r="I34" s="328">
        <v>9.3971486258625676E-3</v>
      </c>
      <c r="J34" s="328">
        <v>7.1724420130731415E-4</v>
      </c>
      <c r="K34" s="328">
        <v>3.2644131960912499E-3</v>
      </c>
      <c r="L34" s="328">
        <v>5.8738605388107389E-3</v>
      </c>
      <c r="M34" s="328">
        <v>2.4415831779282396E-3</v>
      </c>
      <c r="N34" s="328">
        <v>2.2960099521595017E-3</v>
      </c>
      <c r="O34" s="328">
        <v>9.288038110730262E-3</v>
      </c>
      <c r="P34" s="328">
        <v>7.4765634785289668E-3</v>
      </c>
      <c r="Q34" s="328">
        <v>9.801147325907443E-3</v>
      </c>
      <c r="R34" s="328">
        <v>5.7694784288473923E-3</v>
      </c>
      <c r="S34" s="328">
        <v>7.9466846634047572E-3</v>
      </c>
      <c r="T34" s="328">
        <v>1.0462303014451056E-2</v>
      </c>
      <c r="U34" s="328">
        <v>0.02</v>
      </c>
      <c r="V34" s="328">
        <v>3.4559390044579833E-3</v>
      </c>
      <c r="W34" s="328">
        <v>4.995004995004995E-3</v>
      </c>
      <c r="X34" s="328">
        <v>8.4383764122560531E-3</v>
      </c>
      <c r="Y34" s="328">
        <v>1.1410586335219585E-2</v>
      </c>
      <c r="Z34" s="328">
        <v>2.7556013391707442E-2</v>
      </c>
      <c r="AA34" s="328">
        <v>9.6231078158788997E-3</v>
      </c>
      <c r="AB34" s="328">
        <v>4.2485846252465355E-2</v>
      </c>
      <c r="AC34" s="328">
        <v>5.683914549257621E-2</v>
      </c>
      <c r="AD34" s="328">
        <v>2.2788475701093014E-3</v>
      </c>
      <c r="AE34" s="328">
        <v>9.6144906286151511E-3</v>
      </c>
      <c r="AF34" s="328">
        <v>0.21932848389293008</v>
      </c>
      <c r="AG34" s="328">
        <v>2.8785895709426738E-2</v>
      </c>
      <c r="AH34" s="328">
        <v>3.011390983475052E-2</v>
      </c>
      <c r="AI34" s="328">
        <v>1.1561721214302935E-2</v>
      </c>
      <c r="AJ34" s="328">
        <v>6.4546925137235145E-2</v>
      </c>
      <c r="AK34" s="328">
        <v>4.2806076854334227E-2</v>
      </c>
      <c r="AL34" s="328">
        <v>2.7421696743414228E-2</v>
      </c>
      <c r="AM34" s="328">
        <v>0</v>
      </c>
      <c r="AN34" s="328">
        <v>4.3244861305128716E-2</v>
      </c>
    </row>
    <row r="35" spans="2:40" ht="15" customHeight="1">
      <c r="B35" s="10" t="s">
        <v>338</v>
      </c>
      <c r="C35" s="8" t="s">
        <v>339</v>
      </c>
      <c r="D35" s="328">
        <v>0</v>
      </c>
      <c r="E35" s="328">
        <v>0</v>
      </c>
      <c r="F35" s="328">
        <v>0</v>
      </c>
      <c r="G35" s="328">
        <v>0</v>
      </c>
      <c r="H35" s="328">
        <v>0</v>
      </c>
      <c r="I35" s="328">
        <v>0</v>
      </c>
      <c r="J35" s="328">
        <v>0</v>
      </c>
      <c r="K35" s="328">
        <v>0</v>
      </c>
      <c r="L35" s="328">
        <v>0</v>
      </c>
      <c r="M35" s="328">
        <v>0</v>
      </c>
      <c r="N35" s="328">
        <v>0</v>
      </c>
      <c r="O35" s="328">
        <v>0</v>
      </c>
      <c r="P35" s="328">
        <v>0</v>
      </c>
      <c r="Q35" s="328">
        <v>0</v>
      </c>
      <c r="R35" s="328">
        <v>0</v>
      </c>
      <c r="S35" s="328">
        <v>0</v>
      </c>
      <c r="T35" s="328">
        <v>0</v>
      </c>
      <c r="U35" s="328">
        <v>0</v>
      </c>
      <c r="V35" s="328">
        <v>0</v>
      </c>
      <c r="W35" s="328">
        <v>0</v>
      </c>
      <c r="X35" s="328">
        <v>0</v>
      </c>
      <c r="Y35" s="328">
        <v>0</v>
      </c>
      <c r="Z35" s="328">
        <v>0</v>
      </c>
      <c r="AA35" s="328">
        <v>0</v>
      </c>
      <c r="AB35" s="328">
        <v>0</v>
      </c>
      <c r="AC35" s="328">
        <v>0</v>
      </c>
      <c r="AD35" s="328">
        <v>0</v>
      </c>
      <c r="AE35" s="328">
        <v>0</v>
      </c>
      <c r="AF35" s="328">
        <v>0</v>
      </c>
      <c r="AG35" s="328">
        <v>0</v>
      </c>
      <c r="AH35" s="328">
        <v>0</v>
      </c>
      <c r="AI35" s="328">
        <v>0</v>
      </c>
      <c r="AJ35" s="328">
        <v>0</v>
      </c>
      <c r="AK35" s="328">
        <v>0</v>
      </c>
      <c r="AL35" s="328">
        <v>0</v>
      </c>
      <c r="AM35" s="328">
        <v>0</v>
      </c>
      <c r="AN35" s="328">
        <v>0.10099780482937537</v>
      </c>
    </row>
    <row r="36" spans="2:40" ht="15" customHeight="1">
      <c r="B36" s="10" t="s">
        <v>340</v>
      </c>
      <c r="C36" s="8" t="s">
        <v>341</v>
      </c>
      <c r="D36" s="328">
        <v>8.2305494479652908E-5</v>
      </c>
      <c r="E36" s="328">
        <v>1.0033684512291263E-3</v>
      </c>
      <c r="F36" s="328">
        <v>3.0054292884938895E-4</v>
      </c>
      <c r="G36" s="328">
        <v>5.9238196789289736E-5</v>
      </c>
      <c r="H36" s="328">
        <v>2.0600423100997536E-4</v>
      </c>
      <c r="I36" s="328">
        <v>2.7112814598339235E-4</v>
      </c>
      <c r="J36" s="328">
        <v>6.9748220548523255E-6</v>
      </c>
      <c r="K36" s="328">
        <v>8.5455842829613868E-5</v>
      </c>
      <c r="L36" s="328">
        <v>6.358571301995653E-4</v>
      </c>
      <c r="M36" s="328">
        <v>6.4501808896317141E-5</v>
      </c>
      <c r="N36" s="328">
        <v>8.349127098761824E-6</v>
      </c>
      <c r="O36" s="328">
        <v>6.6083773891825943E-4</v>
      </c>
      <c r="P36" s="328">
        <v>8.6712720756134927E-4</v>
      </c>
      <c r="Q36" s="328">
        <v>4.3732153422684127E-4</v>
      </c>
      <c r="R36" s="328">
        <v>4.1210560206052802E-4</v>
      </c>
      <c r="S36" s="328">
        <v>1.7040661380124853E-3</v>
      </c>
      <c r="T36" s="328">
        <v>1.536650755247499E-3</v>
      </c>
      <c r="U36" s="328">
        <v>5.0000000000000001E-3</v>
      </c>
      <c r="V36" s="328">
        <v>1.7591442097434322E-4</v>
      </c>
      <c r="W36" s="328">
        <v>2.775002775002775E-5</v>
      </c>
      <c r="X36" s="328">
        <v>1.5856426264860228E-4</v>
      </c>
      <c r="Y36" s="328">
        <v>6.1534430840987791E-4</v>
      </c>
      <c r="Z36" s="328">
        <v>1.0730534809854923E-4</v>
      </c>
      <c r="AA36" s="328">
        <v>2.3169601482854495E-4</v>
      </c>
      <c r="AB36" s="328">
        <v>2.3273721574473914E-4</v>
      </c>
      <c r="AC36" s="328">
        <v>1.9545314268079415E-4</v>
      </c>
      <c r="AD36" s="328">
        <v>0</v>
      </c>
      <c r="AE36" s="328">
        <v>3.7647101859035226E-4</v>
      </c>
      <c r="AF36" s="328">
        <v>5.1814956820869316E-3</v>
      </c>
      <c r="AG36" s="328">
        <v>1.4916060395338626E-4</v>
      </c>
      <c r="AH36" s="328">
        <v>0</v>
      </c>
      <c r="AI36" s="328">
        <v>9.1107163134041967E-5</v>
      </c>
      <c r="AJ36" s="328">
        <v>0</v>
      </c>
      <c r="AK36" s="328">
        <v>5.2311515072255281E-4</v>
      </c>
      <c r="AL36" s="328">
        <v>4.978220286247666E-4</v>
      </c>
      <c r="AM36" s="328">
        <v>0</v>
      </c>
      <c r="AN36" s="328">
        <v>2.4545998802634203E-3</v>
      </c>
    </row>
    <row r="37" spans="2:40" ht="15" customHeight="1">
      <c r="B37" s="10" t="s">
        <v>342</v>
      </c>
      <c r="C37" s="8" t="s">
        <v>464</v>
      </c>
      <c r="D37" s="328">
        <v>0</v>
      </c>
      <c r="E37" s="328">
        <v>0</v>
      </c>
      <c r="F37" s="328">
        <v>0</v>
      </c>
      <c r="G37" s="328">
        <v>0</v>
      </c>
      <c r="H37" s="328">
        <v>0</v>
      </c>
      <c r="I37" s="328">
        <v>4.1169132795742874E-6</v>
      </c>
      <c r="J37" s="328">
        <v>0</v>
      </c>
      <c r="K37" s="328">
        <v>0</v>
      </c>
      <c r="L37" s="328">
        <v>0</v>
      </c>
      <c r="M37" s="328">
        <v>1.8971120263622688E-6</v>
      </c>
      <c r="N37" s="328">
        <v>0</v>
      </c>
      <c r="O37" s="328">
        <v>0</v>
      </c>
      <c r="P37" s="328">
        <v>0</v>
      </c>
      <c r="Q37" s="328">
        <v>0</v>
      </c>
      <c r="R37" s="328">
        <v>0</v>
      </c>
      <c r="S37" s="328">
        <v>0</v>
      </c>
      <c r="T37" s="328">
        <v>0</v>
      </c>
      <c r="U37" s="328">
        <v>0</v>
      </c>
      <c r="V37" s="328">
        <v>0</v>
      </c>
      <c r="W37" s="328">
        <v>0</v>
      </c>
      <c r="X37" s="328">
        <v>0</v>
      </c>
      <c r="Y37" s="328">
        <v>0</v>
      </c>
      <c r="Z37" s="328">
        <v>1.0730534809854923E-4</v>
      </c>
      <c r="AA37" s="328">
        <v>0</v>
      </c>
      <c r="AB37" s="328">
        <v>2.1278831153804722E-5</v>
      </c>
      <c r="AC37" s="328">
        <v>9.9441072591982988E-5</v>
      </c>
      <c r="AD37" s="328">
        <v>9.7267884090031149E-6</v>
      </c>
      <c r="AE37" s="328">
        <v>7.0874098641503572E-4</v>
      </c>
      <c r="AF37" s="328">
        <v>4.4433296305586414E-4</v>
      </c>
      <c r="AG37" s="328">
        <v>1.8907682191274316E-5</v>
      </c>
      <c r="AH37" s="328">
        <v>1.1459741926611813E-5</v>
      </c>
      <c r="AI37" s="328">
        <v>1.4103833278335717E-2</v>
      </c>
      <c r="AJ37" s="328">
        <v>0</v>
      </c>
      <c r="AK37" s="328">
        <v>2.1796464613439701E-5</v>
      </c>
      <c r="AL37" s="328">
        <v>2.2678559081794924E-4</v>
      </c>
      <c r="AM37" s="328">
        <v>0</v>
      </c>
      <c r="AN37" s="328">
        <v>1.197365795250449E-4</v>
      </c>
    </row>
    <row r="38" spans="2:40" ht="15" customHeight="1">
      <c r="B38" s="10" t="s">
        <v>343</v>
      </c>
      <c r="C38" s="8" t="s">
        <v>465</v>
      </c>
      <c r="D38" s="328">
        <v>3.6449576126703432E-3</v>
      </c>
      <c r="E38" s="328">
        <v>2.0784060775460474E-3</v>
      </c>
      <c r="F38" s="328">
        <v>1.1631401661963364E-3</v>
      </c>
      <c r="G38" s="328">
        <v>1.3624785261536639E-3</v>
      </c>
      <c r="H38" s="328">
        <v>6.734753706095348E-4</v>
      </c>
      <c r="I38" s="328">
        <v>1.0386384073897417E-3</v>
      </c>
      <c r="J38" s="328">
        <v>1.6739572931645581E-4</v>
      </c>
      <c r="K38" s="328">
        <v>5.7682693909989356E-4</v>
      </c>
      <c r="L38" s="328">
        <v>1.0736604001730366E-3</v>
      </c>
      <c r="M38" s="328">
        <v>4.3633576606332182E-4</v>
      </c>
      <c r="N38" s="328">
        <v>1.1020847770365609E-3</v>
      </c>
      <c r="O38" s="328">
        <v>3.0500203334688896E-4</v>
      </c>
      <c r="P38" s="328">
        <v>1.8787756163829233E-3</v>
      </c>
      <c r="Q38" s="328">
        <v>4.5661513132508428E-4</v>
      </c>
      <c r="R38" s="328">
        <v>6.9542820347714106E-4</v>
      </c>
      <c r="S38" s="328">
        <v>3.2056689724987346E-4</v>
      </c>
      <c r="T38" s="328">
        <v>4.9042045380239322E-4</v>
      </c>
      <c r="U38" s="328">
        <v>0</v>
      </c>
      <c r="V38" s="328">
        <v>1.8370809785295337E-4</v>
      </c>
      <c r="W38" s="328">
        <v>1.1377511377511378E-3</v>
      </c>
      <c r="X38" s="328">
        <v>9.4724911686599805E-4</v>
      </c>
      <c r="Y38" s="328">
        <v>1.2772272619936121E-3</v>
      </c>
      <c r="Z38" s="328">
        <v>8.0049789681517734E-3</v>
      </c>
      <c r="AA38" s="328">
        <v>1.8690145196169294E-3</v>
      </c>
      <c r="AB38" s="328">
        <v>6.5964376576794635E-4</v>
      </c>
      <c r="AC38" s="328">
        <v>3.315845420567157E-3</v>
      </c>
      <c r="AD38" s="328">
        <v>1.7369265016076992E-4</v>
      </c>
      <c r="AE38" s="328">
        <v>1.3549908320924016E-3</v>
      </c>
      <c r="AF38" s="328">
        <v>1.3007489160425699E-3</v>
      </c>
      <c r="AG38" s="328">
        <v>2.1008535768082573E-6</v>
      </c>
      <c r="AH38" s="328">
        <v>1.8931493662762715E-3</v>
      </c>
      <c r="AI38" s="328">
        <v>1.0321774945307926E-3</v>
      </c>
      <c r="AJ38" s="328">
        <v>0</v>
      </c>
      <c r="AK38" s="328">
        <v>1.9442446435188213E-3</v>
      </c>
      <c r="AL38" s="328">
        <v>4.2480813109313422E-3</v>
      </c>
      <c r="AM38" s="328">
        <v>0</v>
      </c>
      <c r="AN38" s="328">
        <v>2.3947315905008981E-4</v>
      </c>
    </row>
    <row r="39" spans="2:40" ht="15" customHeight="1">
      <c r="B39" s="10" t="s">
        <v>344</v>
      </c>
      <c r="C39" s="8" t="s">
        <v>345</v>
      </c>
      <c r="D39" s="328">
        <v>2.8924502345706593E-2</v>
      </c>
      <c r="E39" s="328">
        <v>3.1534437038629688E-2</v>
      </c>
      <c r="F39" s="328">
        <v>4.0424975507702875E-2</v>
      </c>
      <c r="G39" s="328">
        <v>3.6846158402938214E-2</v>
      </c>
      <c r="H39" s="328">
        <v>2.4736354200505503E-2</v>
      </c>
      <c r="I39" s="328">
        <v>4.4449724549095071E-2</v>
      </c>
      <c r="J39" s="328">
        <v>4.7138172387376966E-3</v>
      </c>
      <c r="K39" s="328">
        <v>4.3945667175128933E-2</v>
      </c>
      <c r="L39" s="328">
        <v>5.194223081613826E-2</v>
      </c>
      <c r="M39" s="328">
        <v>1.1063957337744752E-2</v>
      </c>
      <c r="N39" s="328">
        <v>1.4327102101475291E-2</v>
      </c>
      <c r="O39" s="328">
        <v>3.1008540056933712E-2</v>
      </c>
      <c r="P39" s="328">
        <v>5.000433563603781E-2</v>
      </c>
      <c r="Q39" s="328">
        <v>4.4021557379157771E-2</v>
      </c>
      <c r="R39" s="328">
        <v>3.8686413393432068E-2</v>
      </c>
      <c r="S39" s="328">
        <v>4.6060401552218661E-2</v>
      </c>
      <c r="T39" s="328">
        <v>4.815928856339502E-2</v>
      </c>
      <c r="U39" s="328">
        <v>4.4999999999999998E-2</v>
      </c>
      <c r="V39" s="328">
        <v>2.6816928756886269E-2</v>
      </c>
      <c r="W39" s="328">
        <v>4.9728049728049728E-2</v>
      </c>
      <c r="X39" s="328">
        <v>0.10601882364620591</v>
      </c>
      <c r="Y39" s="328">
        <v>6.8368717067444837E-2</v>
      </c>
      <c r="Z39" s="328">
        <v>0.12428105416773973</v>
      </c>
      <c r="AA39" s="328">
        <v>6.1291319122644426E-2</v>
      </c>
      <c r="AB39" s="328">
        <v>8.2545905753396973E-2</v>
      </c>
      <c r="AC39" s="328">
        <v>0.12101292733943696</v>
      </c>
      <c r="AD39" s="328">
        <v>2.0470720977347701E-2</v>
      </c>
      <c r="AE39" s="328">
        <v>0.12429945144971825</v>
      </c>
      <c r="AF39" s="328">
        <v>0.14694162754864371</v>
      </c>
      <c r="AG39" s="328">
        <v>9.0059391130616367E-2</v>
      </c>
      <c r="AH39" s="328">
        <v>9.176732139992208E-2</v>
      </c>
      <c r="AI39" s="328">
        <v>4.5720241011778379E-2</v>
      </c>
      <c r="AJ39" s="328">
        <v>7.8893632819751258E-2</v>
      </c>
      <c r="AK39" s="328">
        <v>0.15668388587371129</v>
      </c>
      <c r="AL39" s="328">
        <v>3.8453986033326421E-2</v>
      </c>
      <c r="AM39" s="328">
        <v>0</v>
      </c>
      <c r="AN39" s="328">
        <v>2.8118140091798045E-2</v>
      </c>
    </row>
    <row r="40" spans="2:40" ht="15" customHeight="1">
      <c r="B40" s="10" t="s">
        <v>346</v>
      </c>
      <c r="C40" s="8" t="s">
        <v>466</v>
      </c>
      <c r="D40" s="328">
        <v>1.2110665616291785E-3</v>
      </c>
      <c r="E40" s="328">
        <v>2.1500752526338422E-4</v>
      </c>
      <c r="F40" s="328">
        <v>2.9273661900914509E-4</v>
      </c>
      <c r="G40" s="328">
        <v>5.9238196789289736E-5</v>
      </c>
      <c r="H40" s="328">
        <v>6.3385917233838569E-5</v>
      </c>
      <c r="I40" s="328">
        <v>1.5997148743488661E-4</v>
      </c>
      <c r="J40" s="328">
        <v>4.8823754383966282E-5</v>
      </c>
      <c r="K40" s="328">
        <v>1.1963817996145941E-4</v>
      </c>
      <c r="L40" s="328">
        <v>2.6059718450801856E-4</v>
      </c>
      <c r="M40" s="328">
        <v>5.6913360790868063E-5</v>
      </c>
      <c r="N40" s="328">
        <v>1.6698254197523648E-5</v>
      </c>
      <c r="O40" s="328">
        <v>7.9881484924185215E-5</v>
      </c>
      <c r="P40" s="328">
        <v>1.7342544151226986E-4</v>
      </c>
      <c r="Q40" s="328">
        <v>2.3795436421166361E-4</v>
      </c>
      <c r="R40" s="328">
        <v>7.7269800386349003E-5</v>
      </c>
      <c r="S40" s="328">
        <v>3.711827231314324E-4</v>
      </c>
      <c r="T40" s="328">
        <v>6.5389393840319102E-5</v>
      </c>
      <c r="U40" s="328">
        <v>0</v>
      </c>
      <c r="V40" s="328">
        <v>1.8148133303049331E-4</v>
      </c>
      <c r="W40" s="328">
        <v>1.11000111000111E-4</v>
      </c>
      <c r="X40" s="328">
        <v>3.4470491880130933E-4</v>
      </c>
      <c r="Y40" s="328">
        <v>9.3077290347712632E-5</v>
      </c>
      <c r="Z40" s="328">
        <v>2.7899390505622799E-4</v>
      </c>
      <c r="AA40" s="328">
        <v>6.1785603954278657E-5</v>
      </c>
      <c r="AB40" s="328">
        <v>6.0112698009498337E-4</v>
      </c>
      <c r="AC40" s="328">
        <v>2.7089119775057437E-4</v>
      </c>
      <c r="AD40" s="328">
        <v>6.9754968304565194E-4</v>
      </c>
      <c r="AE40" s="328">
        <v>3.7647101859035226E-4</v>
      </c>
      <c r="AF40" s="328">
        <v>9.0084924929229229E-3</v>
      </c>
      <c r="AG40" s="328">
        <v>4.4538095828335051E-4</v>
      </c>
      <c r="AH40" s="328">
        <v>9.765992069858587E-3</v>
      </c>
      <c r="AI40" s="328">
        <v>2.4567824283169951E-2</v>
      </c>
      <c r="AJ40" s="328">
        <v>2.3734387016362143E-3</v>
      </c>
      <c r="AK40" s="328">
        <v>1.5344711087861549E-3</v>
      </c>
      <c r="AL40" s="328">
        <v>1.6336859572702759E-2</v>
      </c>
      <c r="AM40" s="328">
        <v>0</v>
      </c>
      <c r="AN40" s="328">
        <v>3.4124925164637798E-3</v>
      </c>
    </row>
    <row r="41" spans="2:40" ht="15" customHeight="1">
      <c r="B41" s="10" t="s">
        <v>347</v>
      </c>
      <c r="C41" s="8" t="s">
        <v>467</v>
      </c>
      <c r="D41" s="328">
        <v>9.8766593375583479E-4</v>
      </c>
      <c r="E41" s="328">
        <v>1.6483910270192791E-3</v>
      </c>
      <c r="F41" s="328">
        <v>6.9476157578170434E-4</v>
      </c>
      <c r="G41" s="328">
        <v>1.1847639357857947E-3</v>
      </c>
      <c r="H41" s="328">
        <v>8.4778664300259085E-4</v>
      </c>
      <c r="I41" s="328">
        <v>5.0873285526167986E-4</v>
      </c>
      <c r="J41" s="328">
        <v>1.6274584794655426E-5</v>
      </c>
      <c r="K41" s="328">
        <v>2.1791239921551536E-4</v>
      </c>
      <c r="L41" s="328">
        <v>1.0059051322009517E-3</v>
      </c>
      <c r="M41" s="328">
        <v>1.0434116144992478E-4</v>
      </c>
      <c r="N41" s="328">
        <v>3.0056857555542567E-4</v>
      </c>
      <c r="O41" s="328">
        <v>7.5524313019229657E-4</v>
      </c>
      <c r="P41" s="328">
        <v>9.1530094131475755E-4</v>
      </c>
      <c r="Q41" s="328">
        <v>8.9393666555192554E-4</v>
      </c>
      <c r="R41" s="328">
        <v>1.4423696072118481E-3</v>
      </c>
      <c r="S41" s="328">
        <v>1.4678589505652101E-3</v>
      </c>
      <c r="T41" s="328">
        <v>9.4814621068462694E-4</v>
      </c>
      <c r="U41" s="328">
        <v>0</v>
      </c>
      <c r="V41" s="328">
        <v>4.9990870264227918E-4</v>
      </c>
      <c r="W41" s="328">
        <v>8.325008325008325E-4</v>
      </c>
      <c r="X41" s="328">
        <v>7.8041193616616429E-4</v>
      </c>
      <c r="Y41" s="328">
        <v>3.2749416974195184E-5</v>
      </c>
      <c r="Z41" s="328">
        <v>7.2967636707013477E-4</v>
      </c>
      <c r="AA41" s="328">
        <v>2.8730305838739574E-3</v>
      </c>
      <c r="AB41" s="328">
        <v>2.0919750878084266E-3</v>
      </c>
      <c r="AC41" s="328">
        <v>3.2609813805164079E-3</v>
      </c>
      <c r="AD41" s="328">
        <v>2.7096053425080109E-4</v>
      </c>
      <c r="AE41" s="328">
        <v>1.9326528403747639E-3</v>
      </c>
      <c r="AF41" s="328">
        <v>2.2539147884043432E-3</v>
      </c>
      <c r="AG41" s="328">
        <v>2.6449746532015957E-3</v>
      </c>
      <c r="AH41" s="328">
        <v>3.8413054938002795E-3</v>
      </c>
      <c r="AI41" s="328">
        <v>2.4198951378773584E-3</v>
      </c>
      <c r="AJ41" s="328">
        <v>4.6938396669230159E-3</v>
      </c>
      <c r="AK41" s="328">
        <v>1.4516445432550841E-3</v>
      </c>
      <c r="AL41" s="328">
        <v>1.698126253197815E-3</v>
      </c>
      <c r="AM41" s="328">
        <v>0</v>
      </c>
      <c r="AN41" s="328">
        <v>1.7960486928756734E-4</v>
      </c>
    </row>
    <row r="42" spans="2:40" ht="15" customHeight="1">
      <c r="B42" s="10" t="s">
        <v>348</v>
      </c>
      <c r="C42" s="8" t="s">
        <v>468</v>
      </c>
      <c r="D42" s="328">
        <v>6.3140072193676585E-3</v>
      </c>
      <c r="E42" s="328">
        <v>9.8186769870278797E-3</v>
      </c>
      <c r="F42" s="328">
        <v>4.4222745244981519E-3</v>
      </c>
      <c r="G42" s="328">
        <v>4.0281973816717019E-3</v>
      </c>
      <c r="H42" s="328">
        <v>3.8190015133387741E-3</v>
      </c>
      <c r="I42" s="328">
        <v>6.2988773177486605E-4</v>
      </c>
      <c r="J42" s="328">
        <v>3.6269074685232091E-4</v>
      </c>
      <c r="K42" s="328">
        <v>3.5378718931460143E-3</v>
      </c>
      <c r="L42" s="328">
        <v>9.3085314306264235E-3</v>
      </c>
      <c r="M42" s="328">
        <v>6.3742964085772231E-3</v>
      </c>
      <c r="N42" s="328">
        <v>3.3646982208010152E-3</v>
      </c>
      <c r="O42" s="328">
        <v>4.5169348748039274E-3</v>
      </c>
      <c r="P42" s="328">
        <v>8.4111339133450883E-3</v>
      </c>
      <c r="Q42" s="328">
        <v>5.7301983381781701E-3</v>
      </c>
      <c r="R42" s="328">
        <v>2.3696072118480362E-3</v>
      </c>
      <c r="S42" s="328">
        <v>9.1108486586806143E-4</v>
      </c>
      <c r="T42" s="328">
        <v>4.0541424180997841E-3</v>
      </c>
      <c r="U42" s="328">
        <v>8.5000000000000006E-2</v>
      </c>
      <c r="V42" s="328">
        <v>2.8992477988429729E-3</v>
      </c>
      <c r="W42" s="328">
        <v>2.8305028305028305E-3</v>
      </c>
      <c r="X42" s="328">
        <v>1.4287329474476669E-2</v>
      </c>
      <c r="Y42" s="328">
        <v>3.2818363115193487E-3</v>
      </c>
      <c r="Z42" s="328">
        <v>7.5542965061378663E-3</v>
      </c>
      <c r="AA42" s="328">
        <v>7.4297188755020078E-3</v>
      </c>
      <c r="AB42" s="328">
        <v>3.8009312148483683E-3</v>
      </c>
      <c r="AC42" s="328">
        <v>1.0400164592120151E-2</v>
      </c>
      <c r="AD42" s="328">
        <v>2.799925520591611E-3</v>
      </c>
      <c r="AE42" s="328">
        <v>4.4963137847835594E-3</v>
      </c>
      <c r="AF42" s="328">
        <v>4.8374959687533595E-3</v>
      </c>
      <c r="AG42" s="328">
        <v>3.7185108309506151E-4</v>
      </c>
      <c r="AH42" s="328">
        <v>6.4701702917650296E-3</v>
      </c>
      <c r="AI42" s="328">
        <v>2.7809906015183786E-3</v>
      </c>
      <c r="AJ42" s="328">
        <v>1.2808613328383145E-2</v>
      </c>
      <c r="AK42" s="328">
        <v>3.8492556507334508E-3</v>
      </c>
      <c r="AL42" s="328">
        <v>4.1955334301320615E-3</v>
      </c>
      <c r="AM42" s="328">
        <v>4.732287723093564E-4</v>
      </c>
      <c r="AN42" s="328">
        <v>0</v>
      </c>
    </row>
    <row r="43" spans="2:40" ht="15" customHeight="1">
      <c r="B43" s="10" t="s">
        <v>350</v>
      </c>
      <c r="C43" s="8" t="s">
        <v>469</v>
      </c>
      <c r="D43" s="328">
        <v>0.4864254723747487</v>
      </c>
      <c r="E43" s="328">
        <v>0.43653694545975774</v>
      </c>
      <c r="F43" s="328">
        <v>0.6663075764140155</v>
      </c>
      <c r="G43" s="328">
        <v>0.56305906048219889</v>
      </c>
      <c r="H43" s="328">
        <v>0.60493934760044688</v>
      </c>
      <c r="I43" s="328">
        <v>0.68318940800551431</v>
      </c>
      <c r="J43" s="328">
        <v>0.5855781604371818</v>
      </c>
      <c r="K43" s="328">
        <v>0.55518097411115241</v>
      </c>
      <c r="L43" s="328">
        <v>0.53480275399104593</v>
      </c>
      <c r="M43" s="328">
        <v>0.71532126643610427</v>
      </c>
      <c r="N43" s="328">
        <v>0.82817496430748161</v>
      </c>
      <c r="O43" s="328">
        <v>0.50787921919479462</v>
      </c>
      <c r="P43" s="328">
        <v>0.54241697256987598</v>
      </c>
      <c r="Q43" s="328">
        <v>0.47812106089059242</v>
      </c>
      <c r="R43" s="328">
        <v>0.56703155183515774</v>
      </c>
      <c r="S43" s="328">
        <v>0.64685338282436311</v>
      </c>
      <c r="T43" s="328">
        <v>0.63368861570653245</v>
      </c>
      <c r="U43" s="328">
        <v>0.78500000000000003</v>
      </c>
      <c r="V43" s="328">
        <v>0.79714506482112402</v>
      </c>
      <c r="W43" s="328">
        <v>0.57309357309357312</v>
      </c>
      <c r="X43" s="328">
        <v>0.50789236382087477</v>
      </c>
      <c r="Y43" s="328">
        <v>0.55559213531369633</v>
      </c>
      <c r="Z43" s="328">
        <v>0.46164906858957849</v>
      </c>
      <c r="AA43" s="328">
        <v>0.35273401297497681</v>
      </c>
      <c r="AB43" s="328">
        <v>0.31695483967065691</v>
      </c>
      <c r="AC43" s="328">
        <v>0.37305832733257893</v>
      </c>
      <c r="AD43" s="328">
        <v>0.16891818659315067</v>
      </c>
      <c r="AE43" s="328">
        <v>0.51876791857251947</v>
      </c>
      <c r="AF43" s="328">
        <v>0.5055004120829899</v>
      </c>
      <c r="AG43" s="328">
        <v>0.28815517744859737</v>
      </c>
      <c r="AH43" s="328">
        <v>0.29628016777062183</v>
      </c>
      <c r="AI43" s="328">
        <v>0.40892005790860175</v>
      </c>
      <c r="AJ43" s="328">
        <v>0.39174998011084888</v>
      </c>
      <c r="AK43" s="328">
        <v>0.39023082456025632</v>
      </c>
      <c r="AL43" s="328">
        <v>0.43305261702274772</v>
      </c>
      <c r="AM43" s="328">
        <v>1</v>
      </c>
      <c r="AN43" s="328">
        <v>0.34997006585511875</v>
      </c>
    </row>
    <row r="44" spans="2:40" ht="15" customHeight="1">
      <c r="B44" s="10" t="s">
        <v>351</v>
      </c>
      <c r="C44" s="8" t="s">
        <v>366</v>
      </c>
      <c r="D44" s="328">
        <v>9.0418464649790128E-3</v>
      </c>
      <c r="E44" s="328">
        <v>3.2752813015122194E-2</v>
      </c>
      <c r="F44" s="328">
        <v>5.597124155454854E-3</v>
      </c>
      <c r="G44" s="328">
        <v>8.7672531248148798E-3</v>
      </c>
      <c r="H44" s="328">
        <v>1.021305591430224E-2</v>
      </c>
      <c r="I44" s="328">
        <v>8.469078746552821E-3</v>
      </c>
      <c r="J44" s="328">
        <v>1.7460304543980322E-3</v>
      </c>
      <c r="K44" s="328">
        <v>9.4642345933797362E-3</v>
      </c>
      <c r="L44" s="328">
        <v>1.1919715219396769E-2</v>
      </c>
      <c r="M44" s="328">
        <v>4.5018468385576637E-3</v>
      </c>
      <c r="N44" s="328">
        <v>5.7441994439481354E-3</v>
      </c>
      <c r="O44" s="328">
        <v>1.1924127113228374E-2</v>
      </c>
      <c r="P44" s="328">
        <v>9.2300873871530281E-3</v>
      </c>
      <c r="Q44" s="328">
        <v>1.135106629279963E-2</v>
      </c>
      <c r="R44" s="328">
        <v>1.1616226658081133E-2</v>
      </c>
      <c r="S44" s="328">
        <v>9.6507508014172429E-3</v>
      </c>
      <c r="T44" s="328">
        <v>7.7159484731576539E-3</v>
      </c>
      <c r="U44" s="328">
        <v>0</v>
      </c>
      <c r="V44" s="328">
        <v>4.9066762862906999E-3</v>
      </c>
      <c r="W44" s="328">
        <v>1.1988011988011988E-2</v>
      </c>
      <c r="X44" s="328">
        <v>1.1740649534372595E-2</v>
      </c>
      <c r="Y44" s="328">
        <v>3.7765248731821918E-3</v>
      </c>
      <c r="Z44" s="328">
        <v>9.2711820757146544E-3</v>
      </c>
      <c r="AA44" s="328">
        <v>1.7500772320049429E-2</v>
      </c>
      <c r="AB44" s="328">
        <v>1.3226123489036748E-2</v>
      </c>
      <c r="AC44" s="328">
        <v>2.5186023385797073E-2</v>
      </c>
      <c r="AD44" s="328">
        <v>1.3006105644038451E-3</v>
      </c>
      <c r="AE44" s="328">
        <v>7.6818377882403865E-3</v>
      </c>
      <c r="AF44" s="328">
        <v>5.3857455118787399E-3</v>
      </c>
      <c r="AG44" s="328">
        <v>9.6954392569701068E-3</v>
      </c>
      <c r="AH44" s="328">
        <v>3.2568586555430773E-3</v>
      </c>
      <c r="AI44" s="328">
        <v>7.8029952035411796E-3</v>
      </c>
      <c r="AJ44" s="328">
        <v>3.5018165424699675E-2</v>
      </c>
      <c r="AK44" s="328">
        <v>8.6292203404607776E-3</v>
      </c>
      <c r="AL44" s="328">
        <v>1.3828389684021296E-2</v>
      </c>
      <c r="AM44" s="328">
        <v>0</v>
      </c>
      <c r="AN44" s="328">
        <v>1.9956096587507481E-3</v>
      </c>
    </row>
    <row r="45" spans="2:40" ht="15" customHeight="1">
      <c r="B45" s="10" t="s">
        <v>367</v>
      </c>
      <c r="C45" s="8" t="s">
        <v>368</v>
      </c>
      <c r="D45" s="328">
        <v>0.18752719020799774</v>
      </c>
      <c r="E45" s="328">
        <v>0.21335913423636493</v>
      </c>
      <c r="F45" s="328">
        <v>0.16780833948080234</v>
      </c>
      <c r="G45" s="328">
        <v>0.35394822581600616</v>
      </c>
      <c r="H45" s="328">
        <v>0.14615207866192328</v>
      </c>
      <c r="I45" s="328">
        <v>8.4238515135243539E-2</v>
      </c>
      <c r="J45" s="328">
        <v>1.4316984737926874E-2</v>
      </c>
      <c r="K45" s="328">
        <v>0.17477856254726776</v>
      </c>
      <c r="L45" s="328">
        <v>0.15061996070194458</v>
      </c>
      <c r="M45" s="328">
        <v>7.5791522565198999E-2</v>
      </c>
      <c r="N45" s="328">
        <v>9.9964098753475325E-2</v>
      </c>
      <c r="O45" s="328">
        <v>0.26990501365247199</v>
      </c>
      <c r="P45" s="328">
        <v>0.26511932633850721</v>
      </c>
      <c r="Q45" s="328">
        <v>0.24884881537313816</v>
      </c>
      <c r="R45" s="328">
        <v>0.24538312942691565</v>
      </c>
      <c r="S45" s="328">
        <v>0.28474776446769023</v>
      </c>
      <c r="T45" s="328">
        <v>0.31664813967174527</v>
      </c>
      <c r="U45" s="328">
        <v>1.4950000000000001</v>
      </c>
      <c r="V45" s="328">
        <v>0.1193512543366245</v>
      </c>
      <c r="W45" s="328">
        <v>0.35536685536685536</v>
      </c>
      <c r="X45" s="328">
        <v>0.35132049560294404</v>
      </c>
      <c r="Y45" s="328">
        <v>9.9897787345970018E-2</v>
      </c>
      <c r="Z45" s="328">
        <v>9.608120868744098E-2</v>
      </c>
      <c r="AA45" s="328">
        <v>0.45262588816805682</v>
      </c>
      <c r="AB45" s="328">
        <v>0.44702302502523539</v>
      </c>
      <c r="AC45" s="328">
        <v>0.35441484072283375</v>
      </c>
      <c r="AD45" s="328">
        <v>5.7108753831659864E-2</v>
      </c>
      <c r="AE45" s="328">
        <v>0.29957948034806042</v>
      </c>
      <c r="AF45" s="328">
        <v>0.1793636005303329</v>
      </c>
      <c r="AG45" s="328">
        <v>0.34023533761767405</v>
      </c>
      <c r="AH45" s="328">
        <v>0.50415301047420413</v>
      </c>
      <c r="AI45" s="328">
        <v>0.53744448851660875</v>
      </c>
      <c r="AJ45" s="328">
        <v>0.52243496247580157</v>
      </c>
      <c r="AK45" s="328">
        <v>0.35735521698380524</v>
      </c>
      <c r="AL45" s="328">
        <v>0.2765594966466155</v>
      </c>
      <c r="AM45" s="328">
        <v>0</v>
      </c>
      <c r="AN45" s="328">
        <v>6.306126521652365E-3</v>
      </c>
    </row>
    <row r="46" spans="2:40" ht="15" customHeight="1">
      <c r="B46" s="10" t="s">
        <v>369</v>
      </c>
      <c r="C46" s="8" t="s">
        <v>370</v>
      </c>
      <c r="D46" s="328">
        <v>0.18475231925125515</v>
      </c>
      <c r="E46" s="328">
        <v>4.4506557729520536E-2</v>
      </c>
      <c r="F46" s="328">
        <v>6.99679550981058E-2</v>
      </c>
      <c r="G46" s="328">
        <v>-0.11036076061844677</v>
      </c>
      <c r="H46" s="328">
        <v>0.10426191061001022</v>
      </c>
      <c r="I46" s="328">
        <v>5.6184691787287327E-2</v>
      </c>
      <c r="J46" s="328">
        <v>7.7353101528997242E-2</v>
      </c>
      <c r="K46" s="328">
        <v>0.12582091019018199</v>
      </c>
      <c r="L46" s="328">
        <v>0.15353864916843438</v>
      </c>
      <c r="M46" s="328">
        <v>0.15175757943682333</v>
      </c>
      <c r="N46" s="328">
        <v>2.1148338941163702E-2</v>
      </c>
      <c r="O46" s="328">
        <v>9.622087956776855E-2</v>
      </c>
      <c r="P46" s="328">
        <v>0.10393001319960304</v>
      </c>
      <c r="Q46" s="328">
        <v>9.6995343811900295E-2</v>
      </c>
      <c r="R46" s="328">
        <v>-0.23969092079845461</v>
      </c>
      <c r="S46" s="328">
        <v>-6.0232832799055169E-2</v>
      </c>
      <c r="T46" s="328">
        <v>-9.1283593801085458E-2</v>
      </c>
      <c r="U46" s="328">
        <v>-1.26</v>
      </c>
      <c r="V46" s="328">
        <v>2.2002663210727663E-2</v>
      </c>
      <c r="W46" s="328">
        <v>-5.6776556776556776E-2</v>
      </c>
      <c r="X46" s="328">
        <v>3.5303298963954899E-2</v>
      </c>
      <c r="Y46" s="328">
        <v>8.1275434662327659E-2</v>
      </c>
      <c r="Z46" s="328">
        <v>0.36140441239591381</v>
      </c>
      <c r="AA46" s="328">
        <v>5.4881062712388011E-2</v>
      </c>
      <c r="AB46" s="328">
        <v>4.5600535162603519E-2</v>
      </c>
      <c r="AC46" s="328">
        <v>0.17505743579192812</v>
      </c>
      <c r="AD46" s="328">
        <v>0.33213786471982681</v>
      </c>
      <c r="AE46" s="328">
        <v>5.1779244710734605E-2</v>
      </c>
      <c r="AF46" s="328">
        <v>9.1503923746730206E-2</v>
      </c>
      <c r="AG46" s="328">
        <v>0</v>
      </c>
      <c r="AH46" s="328">
        <v>1.6080309871421696E-2</v>
      </c>
      <c r="AI46" s="328">
        <v>-1.4830468457477954E-2</v>
      </c>
      <c r="AJ46" s="328">
        <v>-3.049669840091225E-3</v>
      </c>
      <c r="AK46" s="328">
        <v>7.0103969136206104E-2</v>
      </c>
      <c r="AL46" s="328">
        <v>4.7752195256862341E-2</v>
      </c>
      <c r="AM46" s="328">
        <v>0</v>
      </c>
      <c r="AN46" s="328">
        <v>0.56445819197764913</v>
      </c>
    </row>
    <row r="47" spans="2:40" ht="15" customHeight="1">
      <c r="B47" s="10" t="s">
        <v>371</v>
      </c>
      <c r="C47" s="8" t="s">
        <v>372</v>
      </c>
      <c r="D47" s="328">
        <v>0.144375595245094</v>
      </c>
      <c r="E47" s="328">
        <v>0.21995269834444206</v>
      </c>
      <c r="F47" s="328">
        <v>4.9733999992193689E-2</v>
      </c>
      <c r="G47" s="328">
        <v>0.16717019133937563</v>
      </c>
      <c r="H47" s="328">
        <v>9.5356189238655908E-2</v>
      </c>
      <c r="I47" s="328">
        <v>0.16906574886946621</v>
      </c>
      <c r="J47" s="328">
        <v>2.6978611708168794E-2</v>
      </c>
      <c r="K47" s="328">
        <v>0.12189421421216122</v>
      </c>
      <c r="L47" s="328">
        <v>0.11078507507804886</v>
      </c>
      <c r="M47" s="328">
        <v>3.7763911996767319E-2</v>
      </c>
      <c r="N47" s="328">
        <v>4.5736518247017272E-2</v>
      </c>
      <c r="O47" s="328">
        <v>7.3788706210422356E-2</v>
      </c>
      <c r="P47" s="328">
        <v>7.4360975421761039E-2</v>
      </c>
      <c r="Q47" s="328">
        <v>0.16511460396676356</v>
      </c>
      <c r="R47" s="328">
        <v>0.43793947198969735</v>
      </c>
      <c r="S47" s="328">
        <v>0.14427197570440359</v>
      </c>
      <c r="T47" s="328">
        <v>0.14617798993003334</v>
      </c>
      <c r="U47" s="328">
        <v>0.04</v>
      </c>
      <c r="V47" s="328">
        <v>8.4843079882961248E-2</v>
      </c>
      <c r="W47" s="328">
        <v>8.8605838605838608E-2</v>
      </c>
      <c r="X47" s="328">
        <v>5.2039412181596065E-2</v>
      </c>
      <c r="Y47" s="328">
        <v>0.21776466268962344</v>
      </c>
      <c r="Z47" s="328">
        <v>8.8398145763584859E-2</v>
      </c>
      <c r="AA47" s="328">
        <v>8.0105035526722268E-2</v>
      </c>
      <c r="AB47" s="328">
        <v>0.11996074055652123</v>
      </c>
      <c r="AC47" s="328">
        <v>6.8645201110996812E-2</v>
      </c>
      <c r="AD47" s="328">
        <v>0.36927752194780328</v>
      </c>
      <c r="AE47" s="328">
        <v>8.5288213713604621E-2</v>
      </c>
      <c r="AF47" s="328">
        <v>0.19138209051492458</v>
      </c>
      <c r="AG47" s="328">
        <v>0.36015773208654678</v>
      </c>
      <c r="AH47" s="328">
        <v>0.17341569067864593</v>
      </c>
      <c r="AI47" s="328">
        <v>6.3922785568180929E-2</v>
      </c>
      <c r="AJ47" s="328">
        <v>4.2708637195364503E-2</v>
      </c>
      <c r="AK47" s="328">
        <v>0.12084831840275508</v>
      </c>
      <c r="AL47" s="328">
        <v>0.14104127774320679</v>
      </c>
      <c r="AM47" s="328">
        <v>0</v>
      </c>
      <c r="AN47" s="328">
        <v>4.7335861105567749E-2</v>
      </c>
    </row>
    <row r="48" spans="2:40" ht="15" customHeight="1">
      <c r="B48" s="10" t="s">
        <v>373</v>
      </c>
      <c r="C48" s="8" t="s">
        <v>470</v>
      </c>
      <c r="D48" s="328">
        <v>2.9230208468059588E-2</v>
      </c>
      <c r="E48" s="328">
        <v>5.2891851214792521E-2</v>
      </c>
      <c r="F48" s="328">
        <v>4.1346120068851654E-2</v>
      </c>
      <c r="G48" s="328">
        <v>1.7416029856051181E-2</v>
      </c>
      <c r="H48" s="328">
        <v>3.907741797466148E-2</v>
      </c>
      <c r="I48" s="328">
        <v>-1.147442544064205E-3</v>
      </c>
      <c r="J48" s="328">
        <v>0.2995953440737843</v>
      </c>
      <c r="K48" s="328">
        <v>1.2861104345856886E-2</v>
      </c>
      <c r="L48" s="328">
        <v>3.8333845841129532E-2</v>
      </c>
      <c r="M48" s="328">
        <v>1.4863872726548375E-2</v>
      </c>
      <c r="N48" s="328">
        <v>-7.6811969308608781E-4</v>
      </c>
      <c r="O48" s="328">
        <v>4.0282054261314121E-2</v>
      </c>
      <c r="P48" s="328">
        <v>4.9426250830996903E-3</v>
      </c>
      <c r="Q48" s="328">
        <v>-4.3089033519409358E-4</v>
      </c>
      <c r="R48" s="328">
        <v>-2.2279459111397296E-2</v>
      </c>
      <c r="S48" s="328">
        <v>-2.5291040998818966E-2</v>
      </c>
      <c r="T48" s="328">
        <v>-1.2947099980383181E-2</v>
      </c>
      <c r="U48" s="328">
        <v>-0.06</v>
      </c>
      <c r="V48" s="328">
        <v>-2.8246511772905616E-2</v>
      </c>
      <c r="W48" s="328">
        <v>2.7722277722277724E-2</v>
      </c>
      <c r="X48" s="328">
        <v>4.7909847254356382E-2</v>
      </c>
      <c r="Y48" s="328">
        <v>4.173827010684928E-2</v>
      </c>
      <c r="Z48" s="328">
        <v>3.5603914499098638E-2</v>
      </c>
      <c r="AA48" s="328">
        <v>4.2153228297806614E-2</v>
      </c>
      <c r="AB48" s="328">
        <v>5.796885577075251E-2</v>
      </c>
      <c r="AC48" s="328">
        <v>1.6802112265541954E-2</v>
      </c>
      <c r="AD48" s="328">
        <v>7.144048178172531E-2</v>
      </c>
      <c r="AE48" s="328">
        <v>3.8630194195030276E-2</v>
      </c>
      <c r="AF48" s="328">
        <v>2.6867810943490882E-2</v>
      </c>
      <c r="AG48" s="328">
        <v>1.7563135902117031E-3</v>
      </c>
      <c r="AH48" s="328">
        <v>8.2487222387751819E-3</v>
      </c>
      <c r="AI48" s="328">
        <v>1.0590652182849854E-2</v>
      </c>
      <c r="AJ48" s="328">
        <v>3.1159670105279907E-2</v>
      </c>
      <c r="AK48" s="328">
        <v>5.2862965626975303E-2</v>
      </c>
      <c r="AL48" s="328">
        <v>8.7766023646546357E-2</v>
      </c>
      <c r="AM48" s="328">
        <v>0</v>
      </c>
      <c r="AN48" s="328">
        <v>3.2887647176212335E-2</v>
      </c>
    </row>
    <row r="49" spans="2:40" ht="15" customHeight="1">
      <c r="B49" s="10" t="s">
        <v>374</v>
      </c>
      <c r="C49" s="8" t="s">
        <v>375</v>
      </c>
      <c r="D49" s="328">
        <v>-4.1352632012134183E-2</v>
      </c>
      <c r="E49" s="328">
        <v>0</v>
      </c>
      <c r="F49" s="328">
        <v>-7.6111520942377729E-4</v>
      </c>
      <c r="G49" s="328">
        <v>0</v>
      </c>
      <c r="H49" s="328">
        <v>0</v>
      </c>
      <c r="I49" s="328">
        <v>0</v>
      </c>
      <c r="J49" s="328">
        <v>-5.5682329404571065E-3</v>
      </c>
      <c r="K49" s="328">
        <v>0</v>
      </c>
      <c r="L49" s="328">
        <v>0</v>
      </c>
      <c r="M49" s="328">
        <v>0</v>
      </c>
      <c r="N49" s="328">
        <v>0</v>
      </c>
      <c r="O49" s="328">
        <v>0</v>
      </c>
      <c r="P49" s="328">
        <v>0</v>
      </c>
      <c r="Q49" s="328">
        <v>0</v>
      </c>
      <c r="R49" s="328">
        <v>0</v>
      </c>
      <c r="S49" s="328">
        <v>0</v>
      </c>
      <c r="T49" s="328">
        <v>0</v>
      </c>
      <c r="U49" s="328">
        <v>0</v>
      </c>
      <c r="V49" s="328">
        <v>-2.2267648224600406E-6</v>
      </c>
      <c r="W49" s="328">
        <v>0</v>
      </c>
      <c r="X49" s="328">
        <v>-6.2060673580987729E-3</v>
      </c>
      <c r="Y49" s="328">
        <v>-4.4814991648898672E-5</v>
      </c>
      <c r="Z49" s="328">
        <v>-5.2407932011331447E-2</v>
      </c>
      <c r="AA49" s="328">
        <v>0</v>
      </c>
      <c r="AB49" s="328">
        <v>-7.3411967480626293E-4</v>
      </c>
      <c r="AC49" s="328">
        <v>-1.3163940609676645E-2</v>
      </c>
      <c r="AD49" s="328">
        <v>-1.8341943856977304E-4</v>
      </c>
      <c r="AE49" s="328">
        <v>-1.7268893281897535E-3</v>
      </c>
      <c r="AF49" s="328">
        <v>-3.5833303472247108E-6</v>
      </c>
      <c r="AG49" s="328">
        <v>0</v>
      </c>
      <c r="AH49" s="328">
        <v>-1.434759689211799E-3</v>
      </c>
      <c r="AI49" s="328">
        <v>-1.3850510922304477E-2</v>
      </c>
      <c r="AJ49" s="328">
        <v>-2.002174547190326E-2</v>
      </c>
      <c r="AK49" s="328">
        <v>-3.0515050458815581E-5</v>
      </c>
      <c r="AL49" s="328">
        <v>0</v>
      </c>
      <c r="AM49" s="328">
        <v>0</v>
      </c>
      <c r="AN49" s="328">
        <v>-2.9535022949511076E-3</v>
      </c>
    </row>
    <row r="50" spans="2:40" ht="15" customHeight="1">
      <c r="B50" s="10" t="s">
        <v>376</v>
      </c>
      <c r="C50" s="8" t="s">
        <v>377</v>
      </c>
      <c r="D50" s="328">
        <v>0.51357452762525135</v>
      </c>
      <c r="E50" s="328">
        <v>0.56346305454024226</v>
      </c>
      <c r="F50" s="328">
        <v>0.33369242358598455</v>
      </c>
      <c r="G50" s="328">
        <v>0.43694093951780105</v>
      </c>
      <c r="H50" s="328">
        <v>0.39506065239955312</v>
      </c>
      <c r="I50" s="328">
        <v>0.31681059199448569</v>
      </c>
      <c r="J50" s="328">
        <v>0.41442183956281814</v>
      </c>
      <c r="K50" s="328">
        <v>0.44481902588884759</v>
      </c>
      <c r="L50" s="328">
        <v>0.46519724600895412</v>
      </c>
      <c r="M50" s="328">
        <v>0.28467873356389567</v>
      </c>
      <c r="N50" s="328">
        <v>0.17182503569251834</v>
      </c>
      <c r="O50" s="328">
        <v>0.49212078080520538</v>
      </c>
      <c r="P50" s="328">
        <v>0.45758302743012402</v>
      </c>
      <c r="Q50" s="328">
        <v>0.52187893910940752</v>
      </c>
      <c r="R50" s="328">
        <v>0.43296844816484226</v>
      </c>
      <c r="S50" s="328">
        <v>0.35314661717563689</v>
      </c>
      <c r="T50" s="328">
        <v>0.3663113842934676</v>
      </c>
      <c r="U50" s="328">
        <v>0.215</v>
      </c>
      <c r="V50" s="328">
        <v>0.20285493517887601</v>
      </c>
      <c r="W50" s="328">
        <v>0.42690642690642688</v>
      </c>
      <c r="X50" s="328">
        <v>0.49210763617912523</v>
      </c>
      <c r="Y50" s="328">
        <v>0.44440786468630367</v>
      </c>
      <c r="Z50" s="328">
        <v>0.53835093141042145</v>
      </c>
      <c r="AA50" s="328">
        <v>0.64726598702502314</v>
      </c>
      <c r="AB50" s="328">
        <v>0.68304516032934315</v>
      </c>
      <c r="AC50" s="328">
        <v>0.62694167266742107</v>
      </c>
      <c r="AD50" s="328">
        <v>0.83108181340684928</v>
      </c>
      <c r="AE50" s="328">
        <v>0.48123208142748053</v>
      </c>
      <c r="AF50" s="328">
        <v>0.49449958791701004</v>
      </c>
      <c r="AG50" s="328">
        <v>0.71184482255140269</v>
      </c>
      <c r="AH50" s="328">
        <v>0.70371983222937817</v>
      </c>
      <c r="AI50" s="328">
        <v>0.59107994209139825</v>
      </c>
      <c r="AJ50" s="328">
        <v>0.60825001988915117</v>
      </c>
      <c r="AK50" s="328">
        <v>0.60976917543974363</v>
      </c>
      <c r="AL50" s="328">
        <v>0.56694738297725233</v>
      </c>
      <c r="AM50" s="328">
        <v>0</v>
      </c>
      <c r="AN50" s="328">
        <v>0.65002993414488131</v>
      </c>
    </row>
    <row r="51" spans="2:40" ht="15" customHeight="1">
      <c r="B51" s="10" t="s">
        <v>361</v>
      </c>
      <c r="C51" s="8" t="s">
        <v>9</v>
      </c>
      <c r="D51" s="328">
        <v>1</v>
      </c>
      <c r="E51" s="328">
        <v>1</v>
      </c>
      <c r="F51" s="328">
        <v>1</v>
      </c>
      <c r="G51" s="328">
        <v>1</v>
      </c>
      <c r="H51" s="328">
        <v>1</v>
      </c>
      <c r="I51" s="328">
        <v>1</v>
      </c>
      <c r="J51" s="328">
        <v>1</v>
      </c>
      <c r="K51" s="328">
        <v>1</v>
      </c>
      <c r="L51" s="328">
        <v>1</v>
      </c>
      <c r="M51" s="328">
        <v>1</v>
      </c>
      <c r="N51" s="328">
        <v>1</v>
      </c>
      <c r="O51" s="328">
        <v>1</v>
      </c>
      <c r="P51" s="328">
        <v>1</v>
      </c>
      <c r="Q51" s="328">
        <v>1</v>
      </c>
      <c r="R51" s="328">
        <v>1</v>
      </c>
      <c r="S51" s="328">
        <v>1</v>
      </c>
      <c r="T51" s="328">
        <v>1</v>
      </c>
      <c r="U51" s="328">
        <v>1</v>
      </c>
      <c r="V51" s="328">
        <v>1</v>
      </c>
      <c r="W51" s="328">
        <v>1</v>
      </c>
      <c r="X51" s="328">
        <v>1</v>
      </c>
      <c r="Y51" s="328">
        <v>1</v>
      </c>
      <c r="Z51" s="328">
        <v>1</v>
      </c>
      <c r="AA51" s="328">
        <v>1</v>
      </c>
      <c r="AB51" s="328">
        <v>1</v>
      </c>
      <c r="AC51" s="328">
        <v>1</v>
      </c>
      <c r="AD51" s="328">
        <v>1</v>
      </c>
      <c r="AE51" s="328">
        <v>1</v>
      </c>
      <c r="AF51" s="328">
        <v>1</v>
      </c>
      <c r="AG51" s="328">
        <v>1</v>
      </c>
      <c r="AH51" s="328">
        <v>1</v>
      </c>
      <c r="AI51" s="328">
        <v>1</v>
      </c>
      <c r="AJ51" s="328">
        <v>1</v>
      </c>
      <c r="AK51" s="328">
        <v>1</v>
      </c>
      <c r="AL51" s="328">
        <v>1</v>
      </c>
      <c r="AM51" s="328">
        <v>1</v>
      </c>
      <c r="AN51" s="328">
        <v>1</v>
      </c>
    </row>
    <row r="52" spans="2:40" ht="15" customHeight="1">
      <c r="D52" s="137"/>
    </row>
    <row r="53" spans="2:40" ht="15" customHeight="1">
      <c r="D53" s="137"/>
    </row>
    <row r="54" spans="2:40" ht="15" customHeight="1">
      <c r="D54" s="137"/>
    </row>
    <row r="55" spans="2:40" ht="15" customHeight="1">
      <c r="D55" s="137"/>
    </row>
    <row r="56" spans="2:40" ht="15" customHeight="1">
      <c r="D56" s="137"/>
    </row>
  </sheetData>
  <mergeCells count="1">
    <mergeCell ref="B2:C2"/>
  </mergeCells>
  <phoneticPr fontId="3"/>
  <pageMargins left="0.59055118110236227" right="0.39370078740157483" top="0.78740157480314965" bottom="0.78740157480314965" header="0" footer="0.1968503937007874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02336-8E24-4E69-ABEA-9EFA88C8760B}">
  <sheetPr codeName="Sheet11"/>
  <dimension ref="B2:AN42"/>
  <sheetViews>
    <sheetView zoomScale="55" zoomScaleNormal="55" workbookViewId="0">
      <pane xSplit="3" ySplit="5" topLeftCell="D6" activePane="bottomRight" state="frozen"/>
      <selection pane="topRight" activeCell="D1" sqref="D1"/>
      <selection pane="bottomLeft" activeCell="A6" sqref="A6"/>
      <selection pane="bottomRight"/>
    </sheetView>
  </sheetViews>
  <sheetFormatPr defaultColWidth="10.1328125" defaultRowHeight="15" customHeight="1"/>
  <cols>
    <col min="1" max="1" width="1.6640625" style="8" customWidth="1"/>
    <col min="2" max="2" width="4.6640625" style="8" customWidth="1"/>
    <col min="3" max="3" width="17.6640625" style="8" customWidth="1"/>
    <col min="4" max="17" width="10.6640625" style="8" customWidth="1"/>
    <col min="18" max="36" width="10.1328125" style="8" customWidth="1"/>
    <col min="37" max="16384" width="10.1328125" style="8"/>
  </cols>
  <sheetData>
    <row r="2" spans="2:40" ht="21" customHeight="1">
      <c r="B2" s="524" t="s">
        <v>476</v>
      </c>
      <c r="C2" s="526"/>
      <c r="D2" s="525"/>
    </row>
    <row r="3" spans="2:40" ht="21" customHeight="1">
      <c r="B3" s="10"/>
      <c r="C3" s="10"/>
      <c r="D3" s="10"/>
    </row>
    <row r="4" spans="2:40" ht="15" customHeight="1">
      <c r="B4" s="271"/>
      <c r="C4" s="271"/>
      <c r="D4" s="10" t="s">
        <v>3</v>
      </c>
      <c r="E4" s="10" t="s">
        <v>4</v>
      </c>
      <c r="F4" s="10" t="s">
        <v>5</v>
      </c>
      <c r="G4" s="10" t="s">
        <v>159</v>
      </c>
      <c r="H4" s="10" t="s">
        <v>160</v>
      </c>
      <c r="I4" s="10" t="s">
        <v>161</v>
      </c>
      <c r="J4" s="10" t="s">
        <v>162</v>
      </c>
      <c r="K4" s="10" t="s">
        <v>163</v>
      </c>
      <c r="L4" s="10" t="s">
        <v>164</v>
      </c>
      <c r="M4" s="10" t="s">
        <v>165</v>
      </c>
      <c r="N4" s="10" t="s">
        <v>166</v>
      </c>
      <c r="O4" s="10" t="s">
        <v>167</v>
      </c>
      <c r="P4" s="10" t="s">
        <v>168</v>
      </c>
      <c r="Q4" s="10" t="s">
        <v>169</v>
      </c>
      <c r="R4" s="10" t="s">
        <v>170</v>
      </c>
      <c r="S4" s="10" t="s">
        <v>171</v>
      </c>
      <c r="T4" s="10" t="s">
        <v>172</v>
      </c>
      <c r="U4" s="10" t="s">
        <v>173</v>
      </c>
      <c r="V4" s="10" t="s">
        <v>129</v>
      </c>
      <c r="W4" s="10" t="s">
        <v>130</v>
      </c>
      <c r="X4" s="10" t="s">
        <v>131</v>
      </c>
      <c r="Y4" s="10" t="s">
        <v>327</v>
      </c>
      <c r="Z4" s="10" t="s">
        <v>329</v>
      </c>
      <c r="AA4" s="10" t="s">
        <v>12</v>
      </c>
      <c r="AB4" s="10" t="s">
        <v>332</v>
      </c>
      <c r="AC4" s="10" t="s">
        <v>334</v>
      </c>
      <c r="AD4" s="10" t="s">
        <v>336</v>
      </c>
      <c r="AE4" s="10" t="s">
        <v>132</v>
      </c>
      <c r="AF4" s="10" t="s">
        <v>337</v>
      </c>
      <c r="AG4" s="10" t="s">
        <v>338</v>
      </c>
      <c r="AH4" s="10" t="s">
        <v>340</v>
      </c>
      <c r="AI4" s="10" t="s">
        <v>342</v>
      </c>
      <c r="AJ4" s="10" t="s">
        <v>343</v>
      </c>
      <c r="AK4" s="10" t="s">
        <v>344</v>
      </c>
      <c r="AL4" s="8" t="s">
        <v>346</v>
      </c>
      <c r="AM4" s="8" t="s">
        <v>347</v>
      </c>
      <c r="AN4" s="8" t="s">
        <v>348</v>
      </c>
    </row>
    <row r="5" spans="2:40" s="10" customFormat="1" ht="36" customHeight="1">
      <c r="B5" s="272"/>
      <c r="C5" s="272"/>
      <c r="D5" s="10" t="s">
        <v>453</v>
      </c>
      <c r="E5" s="10" t="s">
        <v>454</v>
      </c>
      <c r="F5" s="10" t="s">
        <v>455</v>
      </c>
      <c r="G5" s="10" t="s">
        <v>317</v>
      </c>
      <c r="H5" s="136" t="s">
        <v>318</v>
      </c>
      <c r="I5" s="10" t="s">
        <v>319</v>
      </c>
      <c r="J5" s="136" t="s">
        <v>320</v>
      </c>
      <c r="K5" s="10" t="s">
        <v>456</v>
      </c>
      <c r="L5" s="10" t="s">
        <v>174</v>
      </c>
      <c r="M5" s="136" t="s">
        <v>321</v>
      </c>
      <c r="N5" s="10" t="s">
        <v>322</v>
      </c>
      <c r="O5" s="10" t="s">
        <v>323</v>
      </c>
      <c r="P5" s="10" t="s">
        <v>457</v>
      </c>
      <c r="Q5" s="10" t="s">
        <v>458</v>
      </c>
      <c r="R5" s="10" t="s">
        <v>459</v>
      </c>
      <c r="S5" s="10" t="s">
        <v>460</v>
      </c>
      <c r="T5" s="10" t="s">
        <v>324</v>
      </c>
      <c r="U5" s="10" t="s">
        <v>461</v>
      </c>
      <c r="V5" s="10" t="s">
        <v>325</v>
      </c>
      <c r="W5" s="10" t="s">
        <v>175</v>
      </c>
      <c r="X5" s="10" t="s">
        <v>326</v>
      </c>
      <c r="Y5" s="10" t="s">
        <v>328</v>
      </c>
      <c r="Z5" s="10" t="s">
        <v>330</v>
      </c>
      <c r="AA5" s="10" t="s">
        <v>331</v>
      </c>
      <c r="AB5" s="10" t="s">
        <v>333</v>
      </c>
      <c r="AC5" s="10" t="s">
        <v>335</v>
      </c>
      <c r="AD5" s="10" t="s">
        <v>6</v>
      </c>
      <c r="AE5" s="136" t="s">
        <v>462</v>
      </c>
      <c r="AF5" s="136" t="s">
        <v>463</v>
      </c>
      <c r="AG5" s="136" t="s">
        <v>339</v>
      </c>
      <c r="AH5" s="136" t="s">
        <v>341</v>
      </c>
      <c r="AI5" s="136" t="s">
        <v>464</v>
      </c>
      <c r="AJ5" s="10" t="s">
        <v>465</v>
      </c>
      <c r="AK5" s="10" t="s">
        <v>345</v>
      </c>
      <c r="AL5" s="10" t="s">
        <v>466</v>
      </c>
      <c r="AM5" s="10" t="s">
        <v>467</v>
      </c>
      <c r="AN5" s="10" t="s">
        <v>468</v>
      </c>
    </row>
    <row r="6" spans="2:40" ht="15" customHeight="1">
      <c r="B6" s="329" t="s">
        <v>3</v>
      </c>
      <c r="C6" s="273" t="s">
        <v>453</v>
      </c>
      <c r="D6" s="330">
        <v>1.0489075715042215</v>
      </c>
      <c r="E6" s="330">
        <v>5.5538113217451415E-5</v>
      </c>
      <c r="F6" s="330">
        <v>8.2872310300597718E-2</v>
      </c>
      <c r="G6" s="330">
        <v>1.9807994084377963E-3</v>
      </c>
      <c r="H6" s="330">
        <v>1.6068058411746952E-2</v>
      </c>
      <c r="I6" s="330">
        <v>6.2180740265972527E-4</v>
      </c>
      <c r="J6" s="330">
        <v>2.6781280211260336E-6</v>
      </c>
      <c r="K6" s="330">
        <v>1.973547905831894E-2</v>
      </c>
      <c r="L6" s="330">
        <v>7.3658655072898464E-5</v>
      </c>
      <c r="M6" s="330">
        <v>1.2937763271828681E-5</v>
      </c>
      <c r="N6" s="330">
        <v>1.7799966377231513E-5</v>
      </c>
      <c r="O6" s="330">
        <v>2.0157483333671077E-5</v>
      </c>
      <c r="P6" s="330">
        <v>2.3700778548697387E-5</v>
      </c>
      <c r="Q6" s="330">
        <v>2.4784501897101481E-5</v>
      </c>
      <c r="R6" s="328">
        <v>6.7489433767012506E-5</v>
      </c>
      <c r="S6" s="328">
        <v>6.2856208120720645E-5</v>
      </c>
      <c r="T6" s="328">
        <v>3.9411564195804773E-5</v>
      </c>
      <c r="U6" s="328">
        <v>4.9355525965439439E-5</v>
      </c>
      <c r="V6" s="328">
        <v>4.0868921755212592E-5</v>
      </c>
      <c r="W6" s="328">
        <v>1.8762073650730707E-3</v>
      </c>
      <c r="X6" s="328">
        <v>6.12277349049615E-4</v>
      </c>
      <c r="Y6" s="328">
        <v>2.9473224624530372E-5</v>
      </c>
      <c r="Z6" s="328">
        <v>7.5754252808228988E-5</v>
      </c>
      <c r="AA6" s="328">
        <v>3.7115010031774496E-5</v>
      </c>
      <c r="AB6" s="328">
        <v>1.2028808308744621E-4</v>
      </c>
      <c r="AC6" s="328">
        <v>2.9471808096776679E-5</v>
      </c>
      <c r="AD6" s="328">
        <v>2.1207449323937746E-5</v>
      </c>
      <c r="AE6" s="330">
        <v>3.9535732180493698E-5</v>
      </c>
      <c r="AF6" s="330">
        <v>1.1120662085759159E-4</v>
      </c>
      <c r="AG6" s="330">
        <v>4.1976315067443861E-5</v>
      </c>
      <c r="AH6" s="330">
        <v>8.3655166474581844E-4</v>
      </c>
      <c r="AI6" s="330">
        <v>1.2576721962101393E-3</v>
      </c>
      <c r="AJ6" s="330">
        <v>1.0663262988699976E-3</v>
      </c>
      <c r="AK6" s="328">
        <v>4.2386979301296811E-5</v>
      </c>
      <c r="AL6" s="328">
        <v>9.1117776548882094E-3</v>
      </c>
      <c r="AM6" s="328">
        <v>7.1086022040704614E-4</v>
      </c>
      <c r="AN6" s="328">
        <v>9.0777034619940922E-5</v>
      </c>
    </row>
    <row r="7" spans="2:40" ht="15" customHeight="1">
      <c r="B7" s="329" t="s">
        <v>4</v>
      </c>
      <c r="C7" s="273" t="s">
        <v>454</v>
      </c>
      <c r="D7" s="330">
        <v>1.6349387682728645E-5</v>
      </c>
      <c r="E7" s="330">
        <v>1.000061905280506</v>
      </c>
      <c r="F7" s="330">
        <v>2.0366249957524701E-5</v>
      </c>
      <c r="G7" s="330">
        <v>2.2994507129802921E-5</v>
      </c>
      <c r="H7" s="330">
        <v>9.7844287871083356E-5</v>
      </c>
      <c r="I7" s="330">
        <v>8.322657133267768E-5</v>
      </c>
      <c r="J7" s="330">
        <v>2.210669448376318E-3</v>
      </c>
      <c r="K7" s="330">
        <v>3.7531895282680331E-5</v>
      </c>
      <c r="L7" s="330">
        <v>5.6043281373846683E-4</v>
      </c>
      <c r="M7" s="330">
        <v>7.8241820043047382E-5</v>
      </c>
      <c r="N7" s="330">
        <v>5.2997970538991984E-4</v>
      </c>
      <c r="O7" s="330">
        <v>2.21486226318174E-5</v>
      </c>
      <c r="P7" s="330">
        <v>1.7201202650025365E-5</v>
      </c>
      <c r="Q7" s="330">
        <v>1.3040889015559373E-5</v>
      </c>
      <c r="R7" s="328">
        <v>1.7205834148424926E-5</v>
      </c>
      <c r="S7" s="328">
        <v>3.6329020405837587E-5</v>
      </c>
      <c r="T7" s="328">
        <v>1.1040342450255577E-5</v>
      </c>
      <c r="U7" s="328">
        <v>2.7388926779714813E-6</v>
      </c>
      <c r="V7" s="328">
        <v>1.6536645994486794E-5</v>
      </c>
      <c r="W7" s="328">
        <v>3.0399870055277812E-5</v>
      </c>
      <c r="X7" s="328">
        <v>2.6121348248114356E-5</v>
      </c>
      <c r="Y7" s="328">
        <v>1.086077840473384E-3</v>
      </c>
      <c r="Z7" s="328">
        <v>5.8584889623107467E-5</v>
      </c>
      <c r="AA7" s="328">
        <v>7.3512566829328317E-5</v>
      </c>
      <c r="AB7" s="328">
        <v>3.2538358191821614E-5</v>
      </c>
      <c r="AC7" s="328">
        <v>7.6059213112146003E-6</v>
      </c>
      <c r="AD7" s="328">
        <v>5.0065810118261573E-6</v>
      </c>
      <c r="AE7" s="330">
        <v>1.5467365394108626E-5</v>
      </c>
      <c r="AF7" s="330">
        <v>1.1364698572173179E-5</v>
      </c>
      <c r="AG7" s="330">
        <v>1.4434152318580347E-5</v>
      </c>
      <c r="AH7" s="330">
        <v>1.754636210824716E-5</v>
      </c>
      <c r="AI7" s="330">
        <v>1.7327607752648529E-5</v>
      </c>
      <c r="AJ7" s="330">
        <v>7.1266299128042821E-6</v>
      </c>
      <c r="AK7" s="328">
        <v>7.5278700119766376E-6</v>
      </c>
      <c r="AL7" s="328">
        <v>3.3391268022452071E-5</v>
      </c>
      <c r="AM7" s="328">
        <v>1.1167832640618388E-5</v>
      </c>
      <c r="AN7" s="328">
        <v>8.1226925422782118E-6</v>
      </c>
    </row>
    <row r="8" spans="2:40" ht="15" customHeight="1">
      <c r="B8" s="329" t="s">
        <v>5</v>
      </c>
      <c r="C8" s="273" t="s">
        <v>455</v>
      </c>
      <c r="D8" s="330">
        <v>1.3245165180048561E-2</v>
      </c>
      <c r="E8" s="330">
        <v>1.1695903353056991E-5</v>
      </c>
      <c r="F8" s="330">
        <v>1.0321086756391897</v>
      </c>
      <c r="G8" s="330">
        <v>2.8309218041990816E-4</v>
      </c>
      <c r="H8" s="330">
        <v>5.5878943815326418E-4</v>
      </c>
      <c r="I8" s="330">
        <v>7.2284926335437565E-4</v>
      </c>
      <c r="J8" s="330">
        <v>2.1591333379655196E-6</v>
      </c>
      <c r="K8" s="330">
        <v>2.7699826638282236E-4</v>
      </c>
      <c r="L8" s="330">
        <v>4.9545579403399324E-5</v>
      </c>
      <c r="M8" s="330">
        <v>4.8346569796762232E-6</v>
      </c>
      <c r="N8" s="330">
        <v>3.6120291234577088E-6</v>
      </c>
      <c r="O8" s="330">
        <v>6.1344504336962937E-6</v>
      </c>
      <c r="P8" s="330">
        <v>7.835758466566695E-6</v>
      </c>
      <c r="Q8" s="330">
        <v>7.2969233646477337E-6</v>
      </c>
      <c r="R8" s="328">
        <v>6.9353032662048881E-6</v>
      </c>
      <c r="S8" s="328">
        <v>1.2279645942365184E-5</v>
      </c>
      <c r="T8" s="328">
        <v>7.2261533286386108E-6</v>
      </c>
      <c r="U8" s="328">
        <v>2.6291880010205412E-5</v>
      </c>
      <c r="V8" s="328">
        <v>6.7498962473580163E-6</v>
      </c>
      <c r="W8" s="328">
        <v>1.7333266137073067E-4</v>
      </c>
      <c r="X8" s="328">
        <v>2.4382255017756056E-5</v>
      </c>
      <c r="Y8" s="328">
        <v>5.9869269048119162E-6</v>
      </c>
      <c r="Z8" s="328">
        <v>1.4061340781940767E-5</v>
      </c>
      <c r="AA8" s="328">
        <v>8.4401382759987365E-6</v>
      </c>
      <c r="AB8" s="328">
        <v>3.2616474979419234E-5</v>
      </c>
      <c r="AC8" s="328">
        <v>1.2309555684706032E-5</v>
      </c>
      <c r="AD8" s="328">
        <v>1.0114690554625769E-5</v>
      </c>
      <c r="AE8" s="330">
        <v>1.2713429415020169E-5</v>
      </c>
      <c r="AF8" s="330">
        <v>1.1539127008315276E-4</v>
      </c>
      <c r="AG8" s="330">
        <v>1.0155835396508411E-4</v>
      </c>
      <c r="AH8" s="330">
        <v>8.6518236171429712E-4</v>
      </c>
      <c r="AI8" s="330">
        <v>1.2658585390420464E-3</v>
      </c>
      <c r="AJ8" s="330">
        <v>2.5643353775641273E-4</v>
      </c>
      <c r="AK8" s="328">
        <v>2.456620322664598E-5</v>
      </c>
      <c r="AL8" s="328">
        <v>1.2973644633647537E-2</v>
      </c>
      <c r="AM8" s="328">
        <v>3.1320690244515643E-5</v>
      </c>
      <c r="AN8" s="328">
        <v>5.6962496536570666E-4</v>
      </c>
    </row>
    <row r="9" spans="2:40" ht="15" customHeight="1">
      <c r="B9" s="329" t="s">
        <v>159</v>
      </c>
      <c r="C9" s="273" t="s">
        <v>317</v>
      </c>
      <c r="D9" s="330">
        <v>1.4551221605844868E-4</v>
      </c>
      <c r="E9" s="330">
        <v>4.9602616457504554E-5</v>
      </c>
      <c r="F9" s="330">
        <v>4.1813468955043757E-5</v>
      </c>
      <c r="G9" s="330">
        <v>1.0041551264242212</v>
      </c>
      <c r="H9" s="330">
        <v>5.388302605555272E-5</v>
      </c>
      <c r="I9" s="330">
        <v>3.1869393892156192E-5</v>
      </c>
      <c r="J9" s="330">
        <v>2.145721237150657E-6</v>
      </c>
      <c r="K9" s="330">
        <v>2.8935441727228066E-4</v>
      </c>
      <c r="L9" s="330">
        <v>6.1592416554929983E-5</v>
      </c>
      <c r="M9" s="330">
        <v>1.1187973747494057E-5</v>
      </c>
      <c r="N9" s="330">
        <v>1.6434398523808293E-5</v>
      </c>
      <c r="O9" s="330">
        <v>2.9864728999300576E-5</v>
      </c>
      <c r="P9" s="330">
        <v>3.3651020365543731E-5</v>
      </c>
      <c r="Q9" s="330">
        <v>5.3015807410750949E-5</v>
      </c>
      <c r="R9" s="328">
        <v>5.8110380575960846E-5</v>
      </c>
      <c r="S9" s="328">
        <v>9.0704398315779073E-5</v>
      </c>
      <c r="T9" s="328">
        <v>4.7152182320065456E-5</v>
      </c>
      <c r="U9" s="328">
        <v>8.0541164731444035E-6</v>
      </c>
      <c r="V9" s="328">
        <v>6.3035877500366622E-5</v>
      </c>
      <c r="W9" s="328">
        <v>1.39104953290806E-4</v>
      </c>
      <c r="X9" s="328">
        <v>7.971782377531025E-5</v>
      </c>
      <c r="Y9" s="328">
        <v>1.0825090540076537E-5</v>
      </c>
      <c r="Z9" s="328">
        <v>3.1686278228942884E-5</v>
      </c>
      <c r="AA9" s="328">
        <v>6.6785903175546821E-5</v>
      </c>
      <c r="AB9" s="328">
        <v>9.8394553952232481E-5</v>
      </c>
      <c r="AC9" s="328">
        <v>3.8956883655971472E-5</v>
      </c>
      <c r="AD9" s="328">
        <v>5.3435720117917109E-6</v>
      </c>
      <c r="AE9" s="330">
        <v>6.5074854353183557E-5</v>
      </c>
      <c r="AF9" s="330">
        <v>2.2676174240341323E-5</v>
      </c>
      <c r="AG9" s="330">
        <v>9.4473995660412043E-5</v>
      </c>
      <c r="AH9" s="330">
        <v>1.8779354887721177E-5</v>
      </c>
      <c r="AI9" s="330">
        <v>8.5039160379020187E-5</v>
      </c>
      <c r="AJ9" s="330">
        <v>4.9792806683849992E-4</v>
      </c>
      <c r="AK9" s="328">
        <v>4.9989953076546502E-5</v>
      </c>
      <c r="AL9" s="328">
        <v>9.0704206457269484E-5</v>
      </c>
      <c r="AM9" s="328">
        <v>4.4089427522291293E-4</v>
      </c>
      <c r="AN9" s="328">
        <v>2.0490434595513309E-5</v>
      </c>
    </row>
    <row r="10" spans="2:40" ht="15" customHeight="1">
      <c r="B10" s="329" t="s">
        <v>160</v>
      </c>
      <c r="C10" s="273" t="s">
        <v>318</v>
      </c>
      <c r="D10" s="330">
        <v>2.3845475979510861E-3</v>
      </c>
      <c r="E10" s="330">
        <v>3.7801105366624385E-4</v>
      </c>
      <c r="F10" s="330">
        <v>2.0268743000997082E-3</v>
      </c>
      <c r="G10" s="330">
        <v>7.6431000591531005E-4</v>
      </c>
      <c r="H10" s="330">
        <v>1.0256317982914525</v>
      </c>
      <c r="I10" s="330">
        <v>1.2542826820645184E-3</v>
      </c>
      <c r="J10" s="330">
        <v>3.011051753003688E-5</v>
      </c>
      <c r="K10" s="330">
        <v>6.0363242973656176E-4</v>
      </c>
      <c r="L10" s="330">
        <v>1.5643382904096136E-3</v>
      </c>
      <c r="M10" s="330">
        <v>1.4722746939809062E-4</v>
      </c>
      <c r="N10" s="330">
        <v>2.3841399070813343E-4</v>
      </c>
      <c r="O10" s="330">
        <v>4.8478554606890732E-4</v>
      </c>
      <c r="P10" s="330">
        <v>2.7007451840723264E-4</v>
      </c>
      <c r="Q10" s="330">
        <v>1.9171522132347654E-4</v>
      </c>
      <c r="R10" s="328">
        <v>1.0742234233805223E-3</v>
      </c>
      <c r="S10" s="328">
        <v>1.5277206939509388E-3</v>
      </c>
      <c r="T10" s="328">
        <v>5.3386810807585909E-4</v>
      </c>
      <c r="U10" s="328">
        <v>9.2368052903228125E-5</v>
      </c>
      <c r="V10" s="328">
        <v>3.6503855266804976E-4</v>
      </c>
      <c r="W10" s="328">
        <v>6.1796692961064775E-3</v>
      </c>
      <c r="X10" s="328">
        <v>3.5303876106454685E-3</v>
      </c>
      <c r="Y10" s="328">
        <v>6.7835907620231574E-4</v>
      </c>
      <c r="Z10" s="328">
        <v>6.089445390859787E-4</v>
      </c>
      <c r="AA10" s="328">
        <v>7.2782896253865482E-4</v>
      </c>
      <c r="AB10" s="328">
        <v>9.1023598710465758E-4</v>
      </c>
      <c r="AC10" s="328">
        <v>7.4004167076786463E-4</v>
      </c>
      <c r="AD10" s="328">
        <v>1.636324739952875E-4</v>
      </c>
      <c r="AE10" s="330">
        <v>1.0735580020063687E-3</v>
      </c>
      <c r="AF10" s="330">
        <v>1.2237009043588221E-3</v>
      </c>
      <c r="AG10" s="330">
        <v>3.5722393679286284E-4</v>
      </c>
      <c r="AH10" s="330">
        <v>9.9483806344320951E-4</v>
      </c>
      <c r="AI10" s="330">
        <v>8.1797885580351195E-4</v>
      </c>
      <c r="AJ10" s="330">
        <v>2.1265149304281702E-3</v>
      </c>
      <c r="AK10" s="328">
        <v>5.6921998240194011E-4</v>
      </c>
      <c r="AL10" s="328">
        <v>7.26628102562914E-4</v>
      </c>
      <c r="AM10" s="328">
        <v>4.1408972132015741E-2</v>
      </c>
      <c r="AN10" s="328">
        <v>2.5896073917730126E-4</v>
      </c>
    </row>
    <row r="11" spans="2:40" ht="15" customHeight="1">
      <c r="B11" s="329" t="s">
        <v>161</v>
      </c>
      <c r="C11" s="273" t="s">
        <v>319</v>
      </c>
      <c r="D11" s="330">
        <v>6.2085134712364515E-3</v>
      </c>
      <c r="E11" s="330">
        <v>2.6144471060067461E-3</v>
      </c>
      <c r="F11" s="330">
        <v>2.4745365836019552E-3</v>
      </c>
      <c r="G11" s="330">
        <v>2.0368752219295516E-2</v>
      </c>
      <c r="H11" s="330">
        <v>5.8496101738226272E-3</v>
      </c>
      <c r="I11" s="330">
        <v>1.0582926630997103</v>
      </c>
      <c r="J11" s="330">
        <v>3.1855587518078888E-4</v>
      </c>
      <c r="K11" s="330">
        <v>3.2363662500119107E-2</v>
      </c>
      <c r="L11" s="330">
        <v>4.0958912034476849E-3</v>
      </c>
      <c r="M11" s="330">
        <v>1.0952330545625417E-3</v>
      </c>
      <c r="N11" s="330">
        <v>3.1505119411930451E-4</v>
      </c>
      <c r="O11" s="330">
        <v>1.9223572876850171E-3</v>
      </c>
      <c r="P11" s="330">
        <v>7.2413224403559333E-4</v>
      </c>
      <c r="Q11" s="330">
        <v>7.5380875803850015E-4</v>
      </c>
      <c r="R11" s="328">
        <v>2.399711987802599E-3</v>
      </c>
      <c r="S11" s="328">
        <v>4.2768648963613601E-3</v>
      </c>
      <c r="T11" s="328">
        <v>2.0132666311837278E-3</v>
      </c>
      <c r="U11" s="328">
        <v>9.6391555913032763E-4</v>
      </c>
      <c r="V11" s="328">
        <v>1.9317734091485812E-3</v>
      </c>
      <c r="W11" s="328">
        <v>5.3315263376596768E-3</v>
      </c>
      <c r="X11" s="328">
        <v>9.2409074861491195E-4</v>
      </c>
      <c r="Y11" s="328">
        <v>2.3590791063630165E-4</v>
      </c>
      <c r="Z11" s="328">
        <v>1.5127456870005897E-3</v>
      </c>
      <c r="AA11" s="328">
        <v>2.7045246036879202E-3</v>
      </c>
      <c r="AB11" s="328">
        <v>9.1302757175708052E-5</v>
      </c>
      <c r="AC11" s="328">
        <v>1.1071279952459927E-4</v>
      </c>
      <c r="AD11" s="328">
        <v>4.0247401064554474E-5</v>
      </c>
      <c r="AE11" s="330">
        <v>2.412210765808936E-4</v>
      </c>
      <c r="AF11" s="330">
        <v>2.771651425983582E-4</v>
      </c>
      <c r="AG11" s="330">
        <v>2.905000425231493E-4</v>
      </c>
      <c r="AH11" s="330">
        <v>1.7499124775497657E-3</v>
      </c>
      <c r="AI11" s="330">
        <v>2.6779715076155855E-2</v>
      </c>
      <c r="AJ11" s="330">
        <v>5.0938262406375571E-4</v>
      </c>
      <c r="AK11" s="328">
        <v>7.8116874026846626E-4</v>
      </c>
      <c r="AL11" s="328">
        <v>1.5705440438671318E-3</v>
      </c>
      <c r="AM11" s="328">
        <v>1.9346664728151889E-3</v>
      </c>
      <c r="AN11" s="328">
        <v>7.3319190180625967E-4</v>
      </c>
    </row>
    <row r="12" spans="2:40" ht="15" customHeight="1">
      <c r="B12" s="329" t="s">
        <v>162</v>
      </c>
      <c r="C12" s="273" t="s">
        <v>320</v>
      </c>
      <c r="D12" s="330">
        <v>5.1101265283955469E-4</v>
      </c>
      <c r="E12" s="330">
        <v>6.8387146710590502E-4</v>
      </c>
      <c r="F12" s="330">
        <v>2.0477373524099458E-4</v>
      </c>
      <c r="G12" s="330">
        <v>1.8379095204957988E-4</v>
      </c>
      <c r="H12" s="330">
        <v>2.5927402704685123E-4</v>
      </c>
      <c r="I12" s="330">
        <v>2.2443244529316013E-3</v>
      </c>
      <c r="J12" s="330">
        <v>1.001451178927955</v>
      </c>
      <c r="K12" s="330">
        <v>2.1130563164275157E-4</v>
      </c>
      <c r="L12" s="330">
        <v>6.1708293601669311E-4</v>
      </c>
      <c r="M12" s="330">
        <v>2.892570879549265E-4</v>
      </c>
      <c r="N12" s="330">
        <v>1.8496651333677251E-4</v>
      </c>
      <c r="O12" s="330">
        <v>1.5651319383359406E-4</v>
      </c>
      <c r="P12" s="330">
        <v>8.4396281338590374E-5</v>
      </c>
      <c r="Q12" s="330">
        <v>6.7840331105653963E-5</v>
      </c>
      <c r="R12" s="328">
        <v>1.0689740946540103E-4</v>
      </c>
      <c r="S12" s="328">
        <v>1.0718902636014293E-4</v>
      </c>
      <c r="T12" s="328">
        <v>7.1162280086944435E-5</v>
      </c>
      <c r="U12" s="328">
        <v>4.1567259268285616E-5</v>
      </c>
      <c r="V12" s="328">
        <v>9.3887202000585506E-5</v>
      </c>
      <c r="W12" s="328">
        <v>4.5704817493036798E-4</v>
      </c>
      <c r="X12" s="328">
        <v>4.0824371396640035E-4</v>
      </c>
      <c r="Y12" s="328">
        <v>1.0642265522008947E-3</v>
      </c>
      <c r="Z12" s="328">
        <v>3.3525746365520569E-4</v>
      </c>
      <c r="AA12" s="328">
        <v>4.9247989071252022E-4</v>
      </c>
      <c r="AB12" s="328">
        <v>1.6499275268984815E-4</v>
      </c>
      <c r="AC12" s="328">
        <v>9.3964765510542349E-5</v>
      </c>
      <c r="AD12" s="328">
        <v>2.9636012651871882E-5</v>
      </c>
      <c r="AE12" s="330">
        <v>2.2365908367774053E-3</v>
      </c>
      <c r="AF12" s="330">
        <v>9.0134444124693905E-5</v>
      </c>
      <c r="AG12" s="330">
        <v>3.101496719813967E-4</v>
      </c>
      <c r="AH12" s="330">
        <v>1.5248462821205921E-4</v>
      </c>
      <c r="AI12" s="330">
        <v>1.6420234230243044E-4</v>
      </c>
      <c r="AJ12" s="330">
        <v>1.6700760873458384E-4</v>
      </c>
      <c r="AK12" s="328">
        <v>9.6580892483621756E-5</v>
      </c>
      <c r="AL12" s="328">
        <v>2.1054661671997781E-4</v>
      </c>
      <c r="AM12" s="328">
        <v>1.4246472207236091E-4</v>
      </c>
      <c r="AN12" s="328">
        <v>3.4407558758402674E-4</v>
      </c>
    </row>
    <row r="13" spans="2:40" ht="15" customHeight="1">
      <c r="B13" s="329" t="s">
        <v>163</v>
      </c>
      <c r="C13" s="273" t="s">
        <v>456</v>
      </c>
      <c r="D13" s="330">
        <v>3.8693220286463502E-4</v>
      </c>
      <c r="E13" s="330">
        <v>1.7157456463200093E-4</v>
      </c>
      <c r="F13" s="330">
        <v>6.9909059546201019E-4</v>
      </c>
      <c r="G13" s="330">
        <v>4.1990440331298904E-4</v>
      </c>
      <c r="H13" s="330">
        <v>4.745367655382977E-4</v>
      </c>
      <c r="I13" s="330">
        <v>7.9679129127376805E-4</v>
      </c>
      <c r="J13" s="330">
        <v>1.0480400138231939E-5</v>
      </c>
      <c r="K13" s="330">
        <v>1.0037369972225236</v>
      </c>
      <c r="L13" s="330">
        <v>3.4110073029553736E-4</v>
      </c>
      <c r="M13" s="330">
        <v>5.2322379253651106E-5</v>
      </c>
      <c r="N13" s="330">
        <v>5.5765882200601815E-5</v>
      </c>
      <c r="O13" s="330">
        <v>1.869645031115516E-4</v>
      </c>
      <c r="P13" s="330">
        <v>4.7384420921946734E-4</v>
      </c>
      <c r="Q13" s="330">
        <v>6.6443685836147285E-4</v>
      </c>
      <c r="R13" s="328">
        <v>2.0896609119399013E-3</v>
      </c>
      <c r="S13" s="328">
        <v>1.2105413962004501E-3</v>
      </c>
      <c r="T13" s="328">
        <v>1.0650102673363999E-3</v>
      </c>
      <c r="U13" s="328">
        <v>1.8127718777404657E-3</v>
      </c>
      <c r="V13" s="328">
        <v>1.4008472349180212E-3</v>
      </c>
      <c r="W13" s="328">
        <v>1.380090960624658E-3</v>
      </c>
      <c r="X13" s="328">
        <v>5.1007030015710365E-4</v>
      </c>
      <c r="Y13" s="328">
        <v>4.745999804466891E-5</v>
      </c>
      <c r="Z13" s="328">
        <v>1.1246183966546579E-3</v>
      </c>
      <c r="AA13" s="328">
        <v>7.1293062504295031E-4</v>
      </c>
      <c r="AB13" s="328">
        <v>2.5868843387792494E-4</v>
      </c>
      <c r="AC13" s="328">
        <v>1.378452848118016E-4</v>
      </c>
      <c r="AD13" s="328">
        <v>4.3603231513025475E-5</v>
      </c>
      <c r="AE13" s="330">
        <v>2.0758526991476381E-4</v>
      </c>
      <c r="AF13" s="330">
        <v>1.2396106586031987E-4</v>
      </c>
      <c r="AG13" s="330">
        <v>1.1517882211881548E-4</v>
      </c>
      <c r="AH13" s="330">
        <v>1.8968664693632658E-4</v>
      </c>
      <c r="AI13" s="330">
        <v>1.384824248238062E-4</v>
      </c>
      <c r="AJ13" s="330">
        <v>3.0631303369103716E-4</v>
      </c>
      <c r="AK13" s="328">
        <v>4.0077427133403695E-4</v>
      </c>
      <c r="AL13" s="328">
        <v>1.4901032259202889E-4</v>
      </c>
      <c r="AM13" s="328">
        <v>1.5757540957982332E-3</v>
      </c>
      <c r="AN13" s="328">
        <v>1.1326373741755295E-4</v>
      </c>
    </row>
    <row r="14" spans="2:40" ht="15" customHeight="1">
      <c r="B14" s="329" t="s">
        <v>164</v>
      </c>
      <c r="C14" s="273" t="s">
        <v>174</v>
      </c>
      <c r="D14" s="330">
        <v>7.8746060654210736E-4</v>
      </c>
      <c r="E14" s="330">
        <v>1.4230784887866023E-4</v>
      </c>
      <c r="F14" s="330">
        <v>6.5357148258966401E-4</v>
      </c>
      <c r="G14" s="330">
        <v>3.3672049405287011E-4</v>
      </c>
      <c r="H14" s="330">
        <v>5.6371590250909698E-4</v>
      </c>
      <c r="I14" s="330">
        <v>2.1270954287583052E-3</v>
      </c>
      <c r="J14" s="330">
        <v>6.1545928364190652E-5</v>
      </c>
      <c r="K14" s="330">
        <v>6.1457590178728668E-4</v>
      </c>
      <c r="L14" s="330">
        <v>1.0161215080926864</v>
      </c>
      <c r="M14" s="330">
        <v>2.5565623828900756E-3</v>
      </c>
      <c r="N14" s="330">
        <v>4.5796328075845986E-4</v>
      </c>
      <c r="O14" s="330">
        <v>2.0121122723496016E-3</v>
      </c>
      <c r="P14" s="330">
        <v>2.8011126593287116E-3</v>
      </c>
      <c r="Q14" s="330">
        <v>1.1975052345326493E-3</v>
      </c>
      <c r="R14" s="328">
        <v>1.5787192445816415E-3</v>
      </c>
      <c r="S14" s="328">
        <v>1.0303055597379384E-2</v>
      </c>
      <c r="T14" s="328">
        <v>1.7033658713165117E-3</v>
      </c>
      <c r="U14" s="328">
        <v>7.6097854924946578E-5</v>
      </c>
      <c r="V14" s="328">
        <v>3.9684944581097363E-3</v>
      </c>
      <c r="W14" s="328">
        <v>1.2821072042423893E-3</v>
      </c>
      <c r="X14" s="328">
        <v>1.4870644437454074E-2</v>
      </c>
      <c r="Y14" s="328">
        <v>3.5799230281478162E-4</v>
      </c>
      <c r="Z14" s="328">
        <v>1.9327021081913705E-3</v>
      </c>
      <c r="AA14" s="328">
        <v>2.7126024187087646E-4</v>
      </c>
      <c r="AB14" s="328">
        <v>1.7975263173382379E-4</v>
      </c>
      <c r="AC14" s="328">
        <v>1.2200132178100654E-4</v>
      </c>
      <c r="AD14" s="328">
        <v>2.5176532356979155E-4</v>
      </c>
      <c r="AE14" s="330">
        <v>2.2949579691591341E-4</v>
      </c>
      <c r="AF14" s="330">
        <v>1.8280161417751729E-4</v>
      </c>
      <c r="AG14" s="330">
        <v>2.2944857405256524E-4</v>
      </c>
      <c r="AH14" s="330">
        <v>6.8438593269311179E-4</v>
      </c>
      <c r="AI14" s="330">
        <v>3.5242725635528318E-4</v>
      </c>
      <c r="AJ14" s="330">
        <v>2.2602521012669662E-4</v>
      </c>
      <c r="AK14" s="328">
        <v>3.9162764774642282E-4</v>
      </c>
      <c r="AL14" s="328">
        <v>4.3253764675269847E-4</v>
      </c>
      <c r="AM14" s="328">
        <v>1.6040312082900158E-3</v>
      </c>
      <c r="AN14" s="328">
        <v>1.0453523687356675E-3</v>
      </c>
    </row>
    <row r="15" spans="2:40" ht="15" customHeight="1">
      <c r="B15" s="329" t="s">
        <v>165</v>
      </c>
      <c r="C15" s="273" t="s">
        <v>321</v>
      </c>
      <c r="D15" s="330">
        <v>2.2069361644632831E-5</v>
      </c>
      <c r="E15" s="330">
        <v>1.2411082502266336E-4</v>
      </c>
      <c r="F15" s="330">
        <v>1.1003032511558229E-5</v>
      </c>
      <c r="G15" s="330">
        <v>3.9072409437102835E-5</v>
      </c>
      <c r="H15" s="330">
        <v>7.8792501797822411E-5</v>
      </c>
      <c r="I15" s="330">
        <v>2.0067131479166939E-5</v>
      </c>
      <c r="J15" s="330">
        <v>2.3827395893356241E-6</v>
      </c>
      <c r="K15" s="330">
        <v>1.1021770114068699E-4</v>
      </c>
      <c r="L15" s="330">
        <v>5.9998334452719595E-4</v>
      </c>
      <c r="M15" s="330">
        <v>1.0420590858499068</v>
      </c>
      <c r="N15" s="330">
        <v>2.86975635468104E-5</v>
      </c>
      <c r="O15" s="330">
        <v>1.6557493358616678E-2</v>
      </c>
      <c r="P15" s="330">
        <v>7.3664551100185187E-3</v>
      </c>
      <c r="Q15" s="330">
        <v>5.2264186500729781E-3</v>
      </c>
      <c r="R15" s="328">
        <v>1.4831852004354277E-3</v>
      </c>
      <c r="S15" s="328">
        <v>7.5696159743865346E-4</v>
      </c>
      <c r="T15" s="328">
        <v>3.3675556399059758E-3</v>
      </c>
      <c r="U15" s="328">
        <v>4.2091762282043236E-4</v>
      </c>
      <c r="V15" s="328">
        <v>5.6710980250385731E-3</v>
      </c>
      <c r="W15" s="328">
        <v>2.7299552998373403E-4</v>
      </c>
      <c r="X15" s="328">
        <v>1.6619027395126148E-3</v>
      </c>
      <c r="Y15" s="328">
        <v>4.0023352076857495E-5</v>
      </c>
      <c r="Z15" s="328">
        <v>9.3855018120438271E-5</v>
      </c>
      <c r="AA15" s="328">
        <v>1.5355439480649139E-5</v>
      </c>
      <c r="AB15" s="328">
        <v>1.5204022508174417E-5</v>
      </c>
      <c r="AC15" s="328">
        <v>1.4508802076400134E-5</v>
      </c>
      <c r="AD15" s="328">
        <v>2.6035105139279658E-5</v>
      </c>
      <c r="AE15" s="330">
        <v>6.7557521304723365E-5</v>
      </c>
      <c r="AF15" s="330">
        <v>2.0598413578245227E-5</v>
      </c>
      <c r="AG15" s="330">
        <v>2.9844728006068343E-5</v>
      </c>
      <c r="AH15" s="330">
        <v>1.8686431677202875E-5</v>
      </c>
      <c r="AI15" s="330">
        <v>1.0697463003795889E-5</v>
      </c>
      <c r="AJ15" s="330">
        <v>1.155733561020576E-5</v>
      </c>
      <c r="AK15" s="328">
        <v>4.9161338578559855E-5</v>
      </c>
      <c r="AL15" s="328">
        <v>1.6273343872987575E-5</v>
      </c>
      <c r="AM15" s="328">
        <v>1.2054840020542558E-5</v>
      </c>
      <c r="AN15" s="328">
        <v>2.3742885070609842E-4</v>
      </c>
    </row>
    <row r="16" spans="2:40" ht="15" customHeight="1">
      <c r="B16" s="329" t="s">
        <v>166</v>
      </c>
      <c r="C16" s="273" t="s">
        <v>322</v>
      </c>
      <c r="D16" s="330">
        <v>2.8572487662471757E-6</v>
      </c>
      <c r="E16" s="330">
        <v>1.4291124095891001E-5</v>
      </c>
      <c r="F16" s="330">
        <v>2.9077283884830221E-5</v>
      </c>
      <c r="G16" s="330">
        <v>3.3444498897393231E-6</v>
      </c>
      <c r="H16" s="330">
        <v>1.4505694924702493E-5</v>
      </c>
      <c r="I16" s="330">
        <v>9.4666501706938911E-5</v>
      </c>
      <c r="J16" s="330">
        <v>6.6966736225239951E-7</v>
      </c>
      <c r="K16" s="330">
        <v>6.3074420458833982E-5</v>
      </c>
      <c r="L16" s="330">
        <v>1.0501950794882339E-4</v>
      </c>
      <c r="M16" s="330">
        <v>3.6998787610116151E-4</v>
      </c>
      <c r="N16" s="330">
        <v>1.0096172654394293</v>
      </c>
      <c r="O16" s="330">
        <v>8.3098761015536953E-4</v>
      </c>
      <c r="P16" s="330">
        <v>5.8297711121600552E-4</v>
      </c>
      <c r="Q16" s="330">
        <v>3.7067278578009312E-4</v>
      </c>
      <c r="R16" s="328">
        <v>1.4375353848444376E-3</v>
      </c>
      <c r="S16" s="328">
        <v>1.0370992223544223E-3</v>
      </c>
      <c r="T16" s="328">
        <v>8.7187313555438077E-4</v>
      </c>
      <c r="U16" s="328">
        <v>4.6659002543047903E-4</v>
      </c>
      <c r="V16" s="328">
        <v>3.2751699786216169E-4</v>
      </c>
      <c r="W16" s="328">
        <v>1.7610809967304623E-4</v>
      </c>
      <c r="X16" s="328">
        <v>1.8325077166029793E-4</v>
      </c>
      <c r="Y16" s="328">
        <v>1.3710954628721136E-5</v>
      </c>
      <c r="Z16" s="328">
        <v>1.538840294698797E-5</v>
      </c>
      <c r="AA16" s="328">
        <v>2.7926411887490148E-6</v>
      </c>
      <c r="AB16" s="328">
        <v>2.4562572485026666E-6</v>
      </c>
      <c r="AC16" s="328">
        <v>2.3008657343808458E-6</v>
      </c>
      <c r="AD16" s="328">
        <v>3.033166374814663E-6</v>
      </c>
      <c r="AE16" s="330">
        <v>4.3632730046351893E-6</v>
      </c>
      <c r="AF16" s="330">
        <v>4.8618265896203529E-6</v>
      </c>
      <c r="AG16" s="330">
        <v>7.2288733321931385E-6</v>
      </c>
      <c r="AH16" s="330">
        <v>4.6572414692349539E-6</v>
      </c>
      <c r="AI16" s="330">
        <v>3.5467289030669357E-5</v>
      </c>
      <c r="AJ16" s="330">
        <v>6.0039066635557006E-6</v>
      </c>
      <c r="AK16" s="328">
        <v>1.0987536286079257E-5</v>
      </c>
      <c r="AL16" s="328">
        <v>8.3318162198734808E-6</v>
      </c>
      <c r="AM16" s="328">
        <v>2.0641414355554362E-5</v>
      </c>
      <c r="AN16" s="328">
        <v>4.4553907062469764E-5</v>
      </c>
    </row>
    <row r="17" spans="2:40" ht="15" customHeight="1">
      <c r="B17" s="329" t="s">
        <v>167</v>
      </c>
      <c r="C17" s="273" t="s">
        <v>323</v>
      </c>
      <c r="D17" s="330">
        <v>5.4561718064698415E-5</v>
      </c>
      <c r="E17" s="330">
        <v>6.1688777622672739E-5</v>
      </c>
      <c r="F17" s="330">
        <v>1.3917457478724587E-4</v>
      </c>
      <c r="G17" s="330">
        <v>3.4636641929835648E-5</v>
      </c>
      <c r="H17" s="330">
        <v>1.249141205707203E-4</v>
      </c>
      <c r="I17" s="330">
        <v>1.6662366223576302E-4</v>
      </c>
      <c r="J17" s="330">
        <v>8.715184006573093E-6</v>
      </c>
      <c r="K17" s="330">
        <v>1.6079480087685658E-4</v>
      </c>
      <c r="L17" s="330">
        <v>1.4688307413026399E-4</v>
      </c>
      <c r="M17" s="330">
        <v>1.9608790263089352E-5</v>
      </c>
      <c r="N17" s="330">
        <v>2.6727935715466268E-5</v>
      </c>
      <c r="O17" s="330">
        <v>1.0013233345964201</v>
      </c>
      <c r="P17" s="330">
        <v>5.0193338709742592E-4</v>
      </c>
      <c r="Q17" s="330">
        <v>4.7911258064696184E-4</v>
      </c>
      <c r="R17" s="328">
        <v>4.0741597006809405E-4</v>
      </c>
      <c r="S17" s="328">
        <v>5.1592495885630172E-4</v>
      </c>
      <c r="T17" s="328">
        <v>4.7253251397469484E-4</v>
      </c>
      <c r="U17" s="328">
        <v>1.7747076332884013E-4</v>
      </c>
      <c r="V17" s="328">
        <v>2.951589399793789E-4</v>
      </c>
      <c r="W17" s="328">
        <v>1.6960989896743482E-4</v>
      </c>
      <c r="X17" s="328">
        <v>1.4594793283749434E-3</v>
      </c>
      <c r="Y17" s="328">
        <v>4.1768055271326033E-5</v>
      </c>
      <c r="Z17" s="328">
        <v>8.9372726554682219E-5</v>
      </c>
      <c r="AA17" s="328">
        <v>1.6636380758917923E-5</v>
      </c>
      <c r="AB17" s="328">
        <v>5.2587587623516371E-5</v>
      </c>
      <c r="AC17" s="328">
        <v>1.4156741741086337E-5</v>
      </c>
      <c r="AD17" s="328">
        <v>2.8082677283678275E-5</v>
      </c>
      <c r="AE17" s="330">
        <v>6.0125122681151958E-5</v>
      </c>
      <c r="AF17" s="330">
        <v>2.6786069791982043E-5</v>
      </c>
      <c r="AG17" s="330">
        <v>8.4092221399325015E-5</v>
      </c>
      <c r="AH17" s="330">
        <v>2.0310160495872462E-5</v>
      </c>
      <c r="AI17" s="330">
        <v>2.1210209515432908E-5</v>
      </c>
      <c r="AJ17" s="330">
        <v>4.9787044498491883E-5</v>
      </c>
      <c r="AK17" s="328">
        <v>3.2250953441748158E-5</v>
      </c>
      <c r="AL17" s="328">
        <v>5.3969689965103007E-5</v>
      </c>
      <c r="AM17" s="328">
        <v>2.5123074756549312E-5</v>
      </c>
      <c r="AN17" s="328">
        <v>8.564142780077659E-5</v>
      </c>
    </row>
    <row r="18" spans="2:40" ht="15" customHeight="1">
      <c r="B18" s="329" t="s">
        <v>168</v>
      </c>
      <c r="C18" s="273" t="s">
        <v>457</v>
      </c>
      <c r="D18" s="330">
        <v>2.6527416299184994E-6</v>
      </c>
      <c r="E18" s="330">
        <v>1.0997317503218859E-5</v>
      </c>
      <c r="F18" s="330">
        <v>3.0774846735916686E-6</v>
      </c>
      <c r="G18" s="330">
        <v>2.7659078326983415E-6</v>
      </c>
      <c r="H18" s="330">
        <v>3.1148644241206744E-6</v>
      </c>
      <c r="I18" s="330">
        <v>3.5834748451223126E-6</v>
      </c>
      <c r="J18" s="330">
        <v>5.1163579400291023E-7</v>
      </c>
      <c r="K18" s="330">
        <v>4.8431481667915293E-6</v>
      </c>
      <c r="L18" s="330">
        <v>1.4531797043757116E-5</v>
      </c>
      <c r="M18" s="330">
        <v>1.9360452874847021E-6</v>
      </c>
      <c r="N18" s="330">
        <v>1.8241323517513531E-6</v>
      </c>
      <c r="O18" s="330">
        <v>1.1233063288514734E-5</v>
      </c>
      <c r="P18" s="330">
        <v>1.001544250285219</v>
      </c>
      <c r="Q18" s="330">
        <v>3.6425167526293222E-4</v>
      </c>
      <c r="R18" s="328">
        <v>6.6133940658414712E-5</v>
      </c>
      <c r="S18" s="328">
        <v>2.4274979968347943E-5</v>
      </c>
      <c r="T18" s="328">
        <v>1.9860284891252489E-4</v>
      </c>
      <c r="U18" s="328">
        <v>2.7323613297012604E-6</v>
      </c>
      <c r="V18" s="328">
        <v>1.0352447514046349E-4</v>
      </c>
      <c r="W18" s="328">
        <v>4.8101466650228598E-6</v>
      </c>
      <c r="X18" s="328">
        <v>6.4709172431983385E-5</v>
      </c>
      <c r="Y18" s="328">
        <v>5.470945397188236E-6</v>
      </c>
      <c r="Z18" s="328">
        <v>8.6847275204730644E-5</v>
      </c>
      <c r="AA18" s="328">
        <v>4.8560386623338754E-6</v>
      </c>
      <c r="AB18" s="328">
        <v>5.2553611668725554E-6</v>
      </c>
      <c r="AC18" s="328">
        <v>6.9700793200637231E-6</v>
      </c>
      <c r="AD18" s="328">
        <v>2.4145810068871764E-6</v>
      </c>
      <c r="AE18" s="330">
        <v>8.7376224620435125E-6</v>
      </c>
      <c r="AF18" s="330">
        <v>8.7154037014966809E-6</v>
      </c>
      <c r="AG18" s="330">
        <v>8.8054560657636044E-6</v>
      </c>
      <c r="AH18" s="330">
        <v>5.9456685353588747E-6</v>
      </c>
      <c r="AI18" s="330">
        <v>3.3881522213052624E-6</v>
      </c>
      <c r="AJ18" s="330">
        <v>4.8257878984895236E-6</v>
      </c>
      <c r="AK18" s="328">
        <v>9.132797357633892E-5</v>
      </c>
      <c r="AL18" s="328">
        <v>3.7409441119743463E-6</v>
      </c>
      <c r="AM18" s="328">
        <v>1.4425748877881475E-6</v>
      </c>
      <c r="AN18" s="328">
        <v>3.9949404240676946E-6</v>
      </c>
    </row>
    <row r="19" spans="2:40" ht="15" customHeight="1">
      <c r="B19" s="329" t="s">
        <v>169</v>
      </c>
      <c r="C19" s="273" t="s">
        <v>458</v>
      </c>
      <c r="D19" s="330">
        <v>7.0091807371014793E-6</v>
      </c>
      <c r="E19" s="330">
        <v>1.7753419733861926E-5</v>
      </c>
      <c r="F19" s="330">
        <v>8.5230028602400883E-6</v>
      </c>
      <c r="G19" s="330">
        <v>7.4541252311379351E-6</v>
      </c>
      <c r="H19" s="330">
        <v>8.1814859130829757E-6</v>
      </c>
      <c r="I19" s="330">
        <v>8.7243012920804263E-6</v>
      </c>
      <c r="J19" s="330">
        <v>1.4811113584216418E-6</v>
      </c>
      <c r="K19" s="330">
        <v>3.5584241077482321E-5</v>
      </c>
      <c r="L19" s="330">
        <v>4.8320249356405077E-5</v>
      </c>
      <c r="M19" s="330">
        <v>3.928811502104141E-6</v>
      </c>
      <c r="N19" s="330">
        <v>4.4255644181166956E-6</v>
      </c>
      <c r="O19" s="330">
        <v>1.0395076881901793E-5</v>
      </c>
      <c r="P19" s="330">
        <v>1.2295066380258452E-4</v>
      </c>
      <c r="Q19" s="328">
        <v>1.0020759358220823</v>
      </c>
      <c r="R19" s="328">
        <v>1.9836648854812942E-5</v>
      </c>
      <c r="S19" s="328">
        <v>4.6138833934771144E-5</v>
      </c>
      <c r="T19" s="328">
        <v>6.9003535334539464E-5</v>
      </c>
      <c r="U19" s="328">
        <v>8.0383728390312922E-6</v>
      </c>
      <c r="V19" s="328">
        <v>2.8545925369007521E-5</v>
      </c>
      <c r="W19" s="328">
        <v>1.2555149111254224E-5</v>
      </c>
      <c r="X19" s="328">
        <v>1.8634359107227083E-5</v>
      </c>
      <c r="Y19" s="328">
        <v>1.2715892422469666E-5</v>
      </c>
      <c r="Z19" s="328">
        <v>2.5902615776085321E-5</v>
      </c>
      <c r="AA19" s="328">
        <v>1.2019800134533862E-5</v>
      </c>
      <c r="AB19" s="328">
        <v>1.4269403509803734E-5</v>
      </c>
      <c r="AC19" s="328">
        <v>2.0115399709755931E-5</v>
      </c>
      <c r="AD19" s="330">
        <v>4.6137641735622987E-6</v>
      </c>
      <c r="AE19" s="330">
        <v>2.3076134281226343E-5</v>
      </c>
      <c r="AF19" s="330">
        <v>2.4440123235740365E-5</v>
      </c>
      <c r="AG19" s="330">
        <v>1.5234750885333944E-5</v>
      </c>
      <c r="AH19" s="330">
        <v>1.5058950281790104E-5</v>
      </c>
      <c r="AI19" s="330">
        <v>8.4897161317706437E-6</v>
      </c>
      <c r="AJ19" s="328">
        <v>1.370083507596029E-5</v>
      </c>
      <c r="AK19" s="328">
        <v>2.7988565721439511E-4</v>
      </c>
      <c r="AL19" s="328">
        <v>8.4428472022145321E-6</v>
      </c>
      <c r="AM19" s="328">
        <v>3.8968488027552107E-6</v>
      </c>
      <c r="AN19" s="328">
        <v>7.9775326305557479E-6</v>
      </c>
    </row>
    <row r="20" spans="2:40" ht="15" customHeight="1">
      <c r="B20" s="10" t="s">
        <v>170</v>
      </c>
      <c r="C20" s="8" t="s">
        <v>459</v>
      </c>
      <c r="D20" s="328">
        <v>9.880037808342229E-7</v>
      </c>
      <c r="E20" s="328">
        <v>1.2324880588385865E-6</v>
      </c>
      <c r="F20" s="328">
        <v>1.1068453633168891E-6</v>
      </c>
      <c r="G20" s="328">
        <v>1.0654592133819604E-6</v>
      </c>
      <c r="H20" s="328">
        <v>8.6574627498174323E-7</v>
      </c>
      <c r="I20" s="328">
        <v>9.7182646221720002E-7</v>
      </c>
      <c r="J20" s="328">
        <v>1.3907609314166651E-7</v>
      </c>
      <c r="K20" s="328">
        <v>9.4979706126520647E-7</v>
      </c>
      <c r="L20" s="328">
        <v>1.2144593069144987E-6</v>
      </c>
      <c r="M20" s="328">
        <v>4.0786497120710875E-7</v>
      </c>
      <c r="N20" s="328">
        <v>4.5079426659660902E-7</v>
      </c>
      <c r="O20" s="328">
        <v>8.8996946344882225E-7</v>
      </c>
      <c r="P20" s="328">
        <v>1.4556136793257412E-5</v>
      </c>
      <c r="Q20" s="328">
        <v>3.2750308474932945E-5</v>
      </c>
      <c r="R20" s="328">
        <v>1.0003116420132365</v>
      </c>
      <c r="S20" s="328">
        <v>1.0791228250666078E-6</v>
      </c>
      <c r="T20" s="328">
        <v>6.8520005504324741E-6</v>
      </c>
      <c r="U20" s="328">
        <v>9.9195563350112257E-7</v>
      </c>
      <c r="V20" s="328">
        <v>2.9427059396960322E-6</v>
      </c>
      <c r="W20" s="328">
        <v>1.8268961457417786E-6</v>
      </c>
      <c r="X20" s="328">
        <v>2.4794309215524537E-6</v>
      </c>
      <c r="Y20" s="328">
        <v>1.2228345625571751E-6</v>
      </c>
      <c r="Z20" s="328">
        <v>2.7133297710413945E-6</v>
      </c>
      <c r="AA20" s="328">
        <v>1.6268289863949805E-6</v>
      </c>
      <c r="AB20" s="328">
        <v>5.1091749013975249E-6</v>
      </c>
      <c r="AC20" s="328">
        <v>2.3833295778963287E-6</v>
      </c>
      <c r="AD20" s="328">
        <v>5.0772668342678427E-7</v>
      </c>
      <c r="AE20" s="328">
        <v>2.4869699269621282E-6</v>
      </c>
      <c r="AF20" s="328">
        <v>3.067246001596644E-6</v>
      </c>
      <c r="AG20" s="328">
        <v>2.1983330517120118E-5</v>
      </c>
      <c r="AH20" s="328">
        <v>1.9652027772713814E-6</v>
      </c>
      <c r="AI20" s="328">
        <v>6.422039469724218E-5</v>
      </c>
      <c r="AJ20" s="328">
        <v>1.9851876633810817E-6</v>
      </c>
      <c r="AK20" s="328">
        <v>2.5430823273985529E-5</v>
      </c>
      <c r="AL20" s="328">
        <v>5.2894950476057661E-6</v>
      </c>
      <c r="AM20" s="328">
        <v>1.2385738938904936E-4</v>
      </c>
      <c r="AN20" s="328">
        <v>2.9169284170134259E-6</v>
      </c>
    </row>
    <row r="21" spans="2:40" ht="15" customHeight="1">
      <c r="B21" s="10" t="s">
        <v>171</v>
      </c>
      <c r="C21" s="8" t="s">
        <v>460</v>
      </c>
      <c r="D21" s="328">
        <v>1.4020792209695627E-6</v>
      </c>
      <c r="E21" s="328">
        <v>2.275387923438269E-6</v>
      </c>
      <c r="F21" s="328">
        <v>1.6829471559500983E-6</v>
      </c>
      <c r="G21" s="328">
        <v>1.5375461220425959E-6</v>
      </c>
      <c r="H21" s="328">
        <v>1.3340102820023819E-6</v>
      </c>
      <c r="I21" s="328">
        <v>1.6905351218359624E-6</v>
      </c>
      <c r="J21" s="328">
        <v>2.3428387185509108E-7</v>
      </c>
      <c r="K21" s="328">
        <v>1.5727479071374762E-6</v>
      </c>
      <c r="L21" s="328">
        <v>2.1170112332462014E-6</v>
      </c>
      <c r="M21" s="328">
        <v>6.6743457031714904E-7</v>
      </c>
      <c r="N21" s="328">
        <v>7.5753830098447661E-7</v>
      </c>
      <c r="O21" s="328">
        <v>1.1541097205328256E-5</v>
      </c>
      <c r="P21" s="328">
        <v>3.9030037870143074E-5</v>
      </c>
      <c r="Q21" s="328">
        <v>4.1581677661869403E-5</v>
      </c>
      <c r="R21" s="328">
        <v>3.6670026134062934E-4</v>
      </c>
      <c r="S21" s="328">
        <v>1.000822597805985</v>
      </c>
      <c r="T21" s="328">
        <v>5.6955516610594868E-4</v>
      </c>
      <c r="U21" s="328">
        <v>1.2621901872886592E-3</v>
      </c>
      <c r="V21" s="328">
        <v>2.0371439210121681E-5</v>
      </c>
      <c r="W21" s="328">
        <v>4.330831791888507E-6</v>
      </c>
      <c r="X21" s="328">
        <v>4.1199995696473678E-6</v>
      </c>
      <c r="Y21" s="328">
        <v>2.403598607753013E-6</v>
      </c>
      <c r="Z21" s="328">
        <v>4.3164976086596988E-6</v>
      </c>
      <c r="AA21" s="328">
        <v>2.5499252180828222E-6</v>
      </c>
      <c r="AB21" s="328">
        <v>2.9979587760741979E-6</v>
      </c>
      <c r="AC21" s="328">
        <v>4.2993845484715366E-6</v>
      </c>
      <c r="AD21" s="328">
        <v>9.2781074217738981E-7</v>
      </c>
      <c r="AE21" s="328">
        <v>4.2676061718535704E-6</v>
      </c>
      <c r="AF21" s="328">
        <v>6.790402632212161E-6</v>
      </c>
      <c r="AG21" s="328">
        <v>9.3751698269043882E-6</v>
      </c>
      <c r="AH21" s="328">
        <v>6.5450469846742842E-6</v>
      </c>
      <c r="AI21" s="328">
        <v>1.8880058452248884E-6</v>
      </c>
      <c r="AJ21" s="328">
        <v>3.1072929145745503E-6</v>
      </c>
      <c r="AK21" s="328">
        <v>5.1719078496267243E-5</v>
      </c>
      <c r="AL21" s="328">
        <v>1.8346129576820657E-6</v>
      </c>
      <c r="AM21" s="328">
        <v>1.0573572952787151E-4</v>
      </c>
      <c r="AN21" s="328">
        <v>2.223905840131191E-6</v>
      </c>
    </row>
    <row r="22" spans="2:40" ht="15" customHeight="1">
      <c r="B22" s="10" t="s">
        <v>172</v>
      </c>
      <c r="C22" s="8" t="s">
        <v>324</v>
      </c>
      <c r="D22" s="328">
        <v>7.9042798293735509E-7</v>
      </c>
      <c r="E22" s="328">
        <v>1.8876736636963202E-6</v>
      </c>
      <c r="F22" s="328">
        <v>3.9993621298801702E-7</v>
      </c>
      <c r="G22" s="328">
        <v>3.3805111258728791E-7</v>
      </c>
      <c r="H22" s="328">
        <v>3.9225487479409464E-7</v>
      </c>
      <c r="I22" s="328">
        <v>3.9979024226763016E-7</v>
      </c>
      <c r="J22" s="328">
        <v>5.9997229278488513E-8</v>
      </c>
      <c r="K22" s="328">
        <v>4.1179653941133658E-7</v>
      </c>
      <c r="L22" s="328">
        <v>5.788375639608086E-7</v>
      </c>
      <c r="M22" s="328">
        <v>2.1902905688700103E-7</v>
      </c>
      <c r="N22" s="328">
        <v>2.0234062494275385E-7</v>
      </c>
      <c r="O22" s="328">
        <v>9.1532399826402437E-7</v>
      </c>
      <c r="P22" s="328">
        <v>1.8067405409817172E-5</v>
      </c>
      <c r="Q22" s="328">
        <v>2.6863236400915851E-5</v>
      </c>
      <c r="R22" s="328">
        <v>1.7459690035172868E-5</v>
      </c>
      <c r="S22" s="328">
        <v>8.9321605272317324E-6</v>
      </c>
      <c r="T22" s="328">
        <v>1.0001336815677484</v>
      </c>
      <c r="U22" s="328">
        <v>7.3405894155994804E-5</v>
      </c>
      <c r="V22" s="328">
        <v>5.8444004367774566E-5</v>
      </c>
      <c r="W22" s="328">
        <v>1.4173989191656661E-6</v>
      </c>
      <c r="X22" s="328">
        <v>1.0603018542036702E-5</v>
      </c>
      <c r="Y22" s="328">
        <v>7.0409854168630216E-7</v>
      </c>
      <c r="Z22" s="328">
        <v>1.5785181716203366E-6</v>
      </c>
      <c r="AA22" s="328">
        <v>5.2487615837988397E-7</v>
      </c>
      <c r="AB22" s="328">
        <v>8.4513456007753387E-7</v>
      </c>
      <c r="AC22" s="328">
        <v>8.2232841207787906E-7</v>
      </c>
      <c r="AD22" s="328">
        <v>3.4722839733164625E-7</v>
      </c>
      <c r="AE22" s="328">
        <v>1.1763711181609057E-6</v>
      </c>
      <c r="AF22" s="328">
        <v>1.1975800316534773E-6</v>
      </c>
      <c r="AG22" s="328">
        <v>3.0454710182094797E-6</v>
      </c>
      <c r="AH22" s="328">
        <v>1.6213883601476088E-6</v>
      </c>
      <c r="AI22" s="328">
        <v>4.6496626245053328E-7</v>
      </c>
      <c r="AJ22" s="328">
        <v>5.6594718507117101E-7</v>
      </c>
      <c r="AK22" s="328">
        <v>1.0465085317536592E-5</v>
      </c>
      <c r="AL22" s="328">
        <v>5.7015331250500846E-7</v>
      </c>
      <c r="AM22" s="328">
        <v>2.2021145499071146E-7</v>
      </c>
      <c r="AN22" s="328">
        <v>1.0086145477804497E-6</v>
      </c>
    </row>
    <row r="23" spans="2:40" ht="15" customHeight="1">
      <c r="B23" s="10" t="s">
        <v>173</v>
      </c>
      <c r="C23" s="8" t="s">
        <v>461</v>
      </c>
      <c r="D23" s="328">
        <v>1.1882420413554221E-9</v>
      </c>
      <c r="E23" s="328">
        <v>1.0848769121075873E-9</v>
      </c>
      <c r="F23" s="328">
        <v>9.6148797487982361E-10</v>
      </c>
      <c r="G23" s="328">
        <v>8.0092315194061125E-10</v>
      </c>
      <c r="H23" s="328">
        <v>8.312799820887709E-10</v>
      </c>
      <c r="I23" s="328">
        <v>1.2767687741680153E-9</v>
      </c>
      <c r="J23" s="328">
        <v>2.3228491202774078E-10</v>
      </c>
      <c r="K23" s="328">
        <v>1.2118498425319372E-9</v>
      </c>
      <c r="L23" s="328">
        <v>1.8541604867530839E-9</v>
      </c>
      <c r="M23" s="328">
        <v>5.3290275090585576E-10</v>
      </c>
      <c r="N23" s="328">
        <v>4.611885220786337E-10</v>
      </c>
      <c r="O23" s="328">
        <v>1.2505006528186624E-9</v>
      </c>
      <c r="P23" s="328">
        <v>2.5103107978784039E-8</v>
      </c>
      <c r="Q23" s="328">
        <v>2.9546318980263511E-9</v>
      </c>
      <c r="R23" s="328">
        <v>1.0018048102102246E-9</v>
      </c>
      <c r="S23" s="328">
        <v>1.2416429012839766E-9</v>
      </c>
      <c r="T23" s="328">
        <v>7.6983192856442488E-10</v>
      </c>
      <c r="U23" s="328">
        <v>1.0000000614332141</v>
      </c>
      <c r="V23" s="328">
        <v>1.3332748444730134E-7</v>
      </c>
      <c r="W23" s="328">
        <v>1.5577178983443831E-9</v>
      </c>
      <c r="X23" s="328">
        <v>2.4470587543069985E-8</v>
      </c>
      <c r="Y23" s="328">
        <v>1.5986248234090658E-9</v>
      </c>
      <c r="Z23" s="328">
        <v>2.7486221398302034E-9</v>
      </c>
      <c r="AA23" s="328">
        <v>1.4767577573756555E-9</v>
      </c>
      <c r="AB23" s="328">
        <v>3.675210517431859E-9</v>
      </c>
      <c r="AC23" s="328">
        <v>2.8887481544208153E-9</v>
      </c>
      <c r="AD23" s="328">
        <v>1.303038549110164E-9</v>
      </c>
      <c r="AE23" s="328">
        <v>3.130811869175591E-9</v>
      </c>
      <c r="AF23" s="328">
        <v>3.2830015055348313E-9</v>
      </c>
      <c r="AG23" s="328">
        <v>2.6289133402187099E-8</v>
      </c>
      <c r="AH23" s="328">
        <v>2.393464587687919E-9</v>
      </c>
      <c r="AI23" s="328">
        <v>9.8238623931959179E-10</v>
      </c>
      <c r="AJ23" s="328">
        <v>1.820366707247383E-9</v>
      </c>
      <c r="AK23" s="328">
        <v>1.863182902275641E-8</v>
      </c>
      <c r="AL23" s="328">
        <v>1.8306519702212559E-9</v>
      </c>
      <c r="AM23" s="328">
        <v>7.8730814378235648E-10</v>
      </c>
      <c r="AN23" s="328">
        <v>3.582973240725717E-9</v>
      </c>
    </row>
    <row r="24" spans="2:40" ht="15" customHeight="1">
      <c r="B24" s="10" t="s">
        <v>129</v>
      </c>
      <c r="C24" s="8" t="s">
        <v>325</v>
      </c>
      <c r="D24" s="328">
        <v>1.3551055119243804E-3</v>
      </c>
      <c r="E24" s="328">
        <v>4.478525055415517E-4</v>
      </c>
      <c r="F24" s="328">
        <v>2.8945202047184931E-4</v>
      </c>
      <c r="G24" s="328">
        <v>1.6282104515872063E-4</v>
      </c>
      <c r="H24" s="328">
        <v>1.7655575627547227E-4</v>
      </c>
      <c r="I24" s="328">
        <v>1.7492756983615915E-4</v>
      </c>
      <c r="J24" s="328">
        <v>4.153750175204448E-5</v>
      </c>
      <c r="K24" s="328">
        <v>1.8159233191422774E-4</v>
      </c>
      <c r="L24" s="328">
        <v>2.5986169720089685E-4</v>
      </c>
      <c r="M24" s="328">
        <v>8.8284388975652995E-5</v>
      </c>
      <c r="N24" s="328">
        <v>9.6440674816252836E-5</v>
      </c>
      <c r="O24" s="328">
        <v>1.3440892304385929E-4</v>
      </c>
      <c r="P24" s="328">
        <v>1.667301958206139E-4</v>
      </c>
      <c r="Q24" s="328">
        <v>1.5550665773235881E-4</v>
      </c>
      <c r="R24" s="328">
        <v>1.4642655920819135E-4</v>
      </c>
      <c r="S24" s="328">
        <v>1.6305052406312756E-4</v>
      </c>
      <c r="T24" s="328">
        <v>1.6005597559552403E-4</v>
      </c>
      <c r="U24" s="328">
        <v>1.5023721225665445E-4</v>
      </c>
      <c r="V24" s="328">
        <v>1.0626894991326159</v>
      </c>
      <c r="W24" s="328">
        <v>4.4042896338581901E-4</v>
      </c>
      <c r="X24" s="328">
        <v>3.3548928941842717E-4</v>
      </c>
      <c r="Y24" s="328">
        <v>2.475294696199617E-4</v>
      </c>
      <c r="Z24" s="328">
        <v>3.9070956008716435E-4</v>
      </c>
      <c r="AA24" s="328">
        <v>2.8941762661565843E-4</v>
      </c>
      <c r="AB24" s="328">
        <v>2.949819004028335E-4</v>
      </c>
      <c r="AC24" s="328">
        <v>3.7398963225954092E-4</v>
      </c>
      <c r="AD24" s="328">
        <v>8.1836908263050945E-5</v>
      </c>
      <c r="AE24" s="328">
        <v>1.9185075477549639E-3</v>
      </c>
      <c r="AF24" s="328">
        <v>4.2878990311677397E-4</v>
      </c>
      <c r="AG24" s="328">
        <v>1.4788075243954424E-3</v>
      </c>
      <c r="AH24" s="328">
        <v>3.0017550898011735E-4</v>
      </c>
      <c r="AI24" s="328">
        <v>1.6487485546629789E-4</v>
      </c>
      <c r="AJ24" s="328">
        <v>2.7663362388271831E-4</v>
      </c>
      <c r="AK24" s="328">
        <v>4.5625110036845535E-3</v>
      </c>
      <c r="AL24" s="328">
        <v>2.0435401400026974E-4</v>
      </c>
      <c r="AM24" s="328">
        <v>1.4273540210831841E-4</v>
      </c>
      <c r="AN24" s="328">
        <v>3.1486321642216347E-4</v>
      </c>
    </row>
    <row r="25" spans="2:40" ht="15" customHeight="1">
      <c r="B25" s="10" t="s">
        <v>130</v>
      </c>
      <c r="C25" s="8" t="s">
        <v>175</v>
      </c>
      <c r="D25" s="328">
        <v>1.8671573737035789E-4</v>
      </c>
      <c r="E25" s="328">
        <v>2.23481036264251E-4</v>
      </c>
      <c r="F25" s="328">
        <v>4.4120090513674278E-4</v>
      </c>
      <c r="G25" s="328">
        <v>8.737390768164485E-4</v>
      </c>
      <c r="H25" s="328">
        <v>8.6043243152159228E-4</v>
      </c>
      <c r="I25" s="328">
        <v>2.4063710915320382E-4</v>
      </c>
      <c r="J25" s="328">
        <v>1.6331084521502417E-5</v>
      </c>
      <c r="K25" s="328">
        <v>2.4389304283266964E-4</v>
      </c>
      <c r="L25" s="328">
        <v>6.369786645399108E-4</v>
      </c>
      <c r="M25" s="328">
        <v>6.7919733311506568E-4</v>
      </c>
      <c r="N25" s="328">
        <v>3.6018668472237577E-3</v>
      </c>
      <c r="O25" s="328">
        <v>1.901722740825949E-4</v>
      </c>
      <c r="P25" s="328">
        <v>1.0865749803730135E-4</v>
      </c>
      <c r="Q25" s="328">
        <v>1.3051682822208489E-4</v>
      </c>
      <c r="R25" s="328">
        <v>2.8441990921933085E-4</v>
      </c>
      <c r="S25" s="328">
        <v>3.6392164019905448E-4</v>
      </c>
      <c r="T25" s="328">
        <v>2.7127917851517392E-4</v>
      </c>
      <c r="U25" s="328">
        <v>5.4517866235838844E-5</v>
      </c>
      <c r="V25" s="328">
        <v>1.5588014178684242E-4</v>
      </c>
      <c r="W25" s="328">
        <v>1.0017373116256723</v>
      </c>
      <c r="X25" s="328">
        <v>2.560433481878927E-4</v>
      </c>
      <c r="Y25" s="328">
        <v>5.431854714377138E-4</v>
      </c>
      <c r="Z25" s="328">
        <v>2.9569968526819903E-4</v>
      </c>
      <c r="AA25" s="328">
        <v>4.1771835136854388E-4</v>
      </c>
      <c r="AB25" s="328">
        <v>4.1994359305251708E-4</v>
      </c>
      <c r="AC25" s="328">
        <v>9.5080508084002325E-4</v>
      </c>
      <c r="AD25" s="328">
        <v>7.0454150406351463E-5</v>
      </c>
      <c r="AE25" s="328">
        <v>1.9180543830536544E-4</v>
      </c>
      <c r="AF25" s="328">
        <v>1.1761676709573063E-3</v>
      </c>
      <c r="AG25" s="328">
        <v>4.5632757776651765E-4</v>
      </c>
      <c r="AH25" s="328">
        <v>9.6614398265269558E-4</v>
      </c>
      <c r="AI25" s="328">
        <v>2.5494336484647355E-4</v>
      </c>
      <c r="AJ25" s="328">
        <v>2.2037317537637415E-3</v>
      </c>
      <c r="AK25" s="328">
        <v>4.0076623099720844E-4</v>
      </c>
      <c r="AL25" s="328">
        <v>4.019973733497441E-4</v>
      </c>
      <c r="AM25" s="328">
        <v>7.2587041411968636E-3</v>
      </c>
      <c r="AN25" s="328">
        <v>1.592291620896366E-4</v>
      </c>
    </row>
    <row r="26" spans="2:40" ht="15" customHeight="1">
      <c r="B26" s="10" t="s">
        <v>131</v>
      </c>
      <c r="C26" s="8" t="s">
        <v>326</v>
      </c>
      <c r="D26" s="328">
        <v>4.404860520998889E-3</v>
      </c>
      <c r="E26" s="328">
        <v>4.4918737796850782E-3</v>
      </c>
      <c r="F26" s="328">
        <v>2.3184748906553581E-3</v>
      </c>
      <c r="G26" s="328">
        <v>3.8421528169694588E-3</v>
      </c>
      <c r="H26" s="328">
        <v>9.5886979325063501E-3</v>
      </c>
      <c r="I26" s="328">
        <v>6.1902078752605659E-3</v>
      </c>
      <c r="J26" s="328">
        <v>6.7797866388311545E-4</v>
      </c>
      <c r="K26" s="328">
        <v>5.885085556830527E-3</v>
      </c>
      <c r="L26" s="328">
        <v>1.1747120736297582E-2</v>
      </c>
      <c r="M26" s="328">
        <v>8.0368408331236759E-3</v>
      </c>
      <c r="N26" s="328">
        <v>5.3091246429752201E-3</v>
      </c>
      <c r="O26" s="328">
        <v>5.30843712642392E-3</v>
      </c>
      <c r="P26" s="328">
        <v>3.4137745405592155E-3</v>
      </c>
      <c r="Q26" s="328">
        <v>2.8282464568050178E-3</v>
      </c>
      <c r="R26" s="328">
        <v>3.309087480771068E-3</v>
      </c>
      <c r="S26" s="328">
        <v>6.2568099031894749E-3</v>
      </c>
      <c r="T26" s="328">
        <v>3.35839727926019E-3</v>
      </c>
      <c r="U26" s="328">
        <v>1.1196510204277605E-3</v>
      </c>
      <c r="V26" s="328">
        <v>1.5772362463541301E-3</v>
      </c>
      <c r="W26" s="328">
        <v>4.2139485741276477E-3</v>
      </c>
      <c r="X26" s="328">
        <v>1.0020149590962295</v>
      </c>
      <c r="Y26" s="328">
        <v>2.176757279744362E-2</v>
      </c>
      <c r="Z26" s="328">
        <v>5.0323299446740632E-2</v>
      </c>
      <c r="AA26" s="328">
        <v>5.7723812530653656E-3</v>
      </c>
      <c r="AB26" s="328">
        <v>5.904868546585596E-3</v>
      </c>
      <c r="AC26" s="328">
        <v>5.2157271064603196E-3</v>
      </c>
      <c r="AD26" s="328">
        <v>1.4909328640331962E-2</v>
      </c>
      <c r="AE26" s="328">
        <v>1.087639783642215E-2</v>
      </c>
      <c r="AF26" s="328">
        <v>8.8830916227409414E-3</v>
      </c>
      <c r="AG26" s="328">
        <v>9.2196358351012524E-3</v>
      </c>
      <c r="AH26" s="328">
        <v>8.2897185087815392E-3</v>
      </c>
      <c r="AI26" s="328">
        <v>4.4597108489648971E-3</v>
      </c>
      <c r="AJ26" s="328">
        <v>3.1377190404567727E-3</v>
      </c>
      <c r="AK26" s="328">
        <v>2.4182438237029895E-3</v>
      </c>
      <c r="AL26" s="328">
        <v>6.003155433138712E-3</v>
      </c>
      <c r="AM26" s="328">
        <v>1.8914114821619995E-3</v>
      </c>
      <c r="AN26" s="328">
        <v>1.6628398764870139E-2</v>
      </c>
    </row>
    <row r="27" spans="2:40" ht="15" customHeight="1">
      <c r="B27" s="10" t="s">
        <v>327</v>
      </c>
      <c r="C27" s="8" t="s">
        <v>328</v>
      </c>
      <c r="D27" s="328">
        <v>1.4861455948906258E-2</v>
      </c>
      <c r="E27" s="328">
        <v>3.9364211376435441E-2</v>
      </c>
      <c r="F27" s="328">
        <v>1.8969903154993327E-2</v>
      </c>
      <c r="G27" s="328">
        <v>2.2215047115648492E-2</v>
      </c>
      <c r="H27" s="328">
        <v>8.1968543861336077E-2</v>
      </c>
      <c r="I27" s="328">
        <v>5.0407518063639127E-2</v>
      </c>
      <c r="J27" s="328">
        <v>6.7340609547925463E-3</v>
      </c>
      <c r="K27" s="328">
        <v>3.550528260169019E-2</v>
      </c>
      <c r="L27" s="328">
        <v>9.9767950427943897E-2</v>
      </c>
      <c r="M27" s="328">
        <v>7.1810140085581467E-2</v>
      </c>
      <c r="N27" s="328">
        <v>4.6111509448810074E-2</v>
      </c>
      <c r="O27" s="328">
        <v>2.057510170419749E-2</v>
      </c>
      <c r="P27" s="328">
        <v>1.5590212223177817E-2</v>
      </c>
      <c r="Q27" s="328">
        <v>1.2385318794150814E-2</v>
      </c>
      <c r="R27" s="328">
        <v>1.4804957655406148E-2</v>
      </c>
      <c r="S27" s="328">
        <v>3.1230210972333895E-2</v>
      </c>
      <c r="T27" s="328">
        <v>9.7019862164864582E-3</v>
      </c>
      <c r="U27" s="328">
        <v>2.3934914597700074E-3</v>
      </c>
      <c r="V27" s="328">
        <v>1.4493691407008319E-2</v>
      </c>
      <c r="W27" s="328">
        <v>2.77168176084964E-2</v>
      </c>
      <c r="X27" s="328">
        <v>7.0461341625528218E-3</v>
      </c>
      <c r="Y27" s="328">
        <v>1.1163825995449028</v>
      </c>
      <c r="Z27" s="328">
        <v>5.8047789568979977E-2</v>
      </c>
      <c r="AA27" s="328">
        <v>7.4351111920323287E-2</v>
      </c>
      <c r="AB27" s="328">
        <v>3.2974036787490189E-2</v>
      </c>
      <c r="AC27" s="328">
        <v>7.482138580511455E-3</v>
      </c>
      <c r="AD27" s="328">
        <v>4.7917141392217148E-3</v>
      </c>
      <c r="AE27" s="328">
        <v>1.0582840925523605E-2</v>
      </c>
      <c r="AF27" s="328">
        <v>1.1278689918314528E-2</v>
      </c>
      <c r="AG27" s="328">
        <v>1.3894522838818381E-2</v>
      </c>
      <c r="AH27" s="328">
        <v>1.7070465623504484E-2</v>
      </c>
      <c r="AI27" s="328">
        <v>1.6471662674664014E-2</v>
      </c>
      <c r="AJ27" s="328">
        <v>6.5714676264339777E-3</v>
      </c>
      <c r="AK27" s="328">
        <v>7.2631083202017999E-3</v>
      </c>
      <c r="AL27" s="328">
        <v>3.3554104797439269E-2</v>
      </c>
      <c r="AM27" s="328">
        <v>9.6162485331534719E-3</v>
      </c>
      <c r="AN27" s="328">
        <v>6.2843868220172679E-3</v>
      </c>
    </row>
    <row r="28" spans="2:40" ht="15" customHeight="1">
      <c r="B28" s="10" t="s">
        <v>329</v>
      </c>
      <c r="C28" s="8" t="s">
        <v>330</v>
      </c>
      <c r="D28" s="328">
        <v>9.9564169930603671E-4</v>
      </c>
      <c r="E28" s="328">
        <v>2.6535433262192113E-3</v>
      </c>
      <c r="F28" s="328">
        <v>2.2456572314217015E-3</v>
      </c>
      <c r="G28" s="328">
        <v>1.5309053888517099E-3</v>
      </c>
      <c r="H28" s="328">
        <v>3.3347224617587181E-3</v>
      </c>
      <c r="I28" s="328">
        <v>4.3273286339137757E-3</v>
      </c>
      <c r="J28" s="328">
        <v>7.2737297051532338E-4</v>
      </c>
      <c r="K28" s="328">
        <v>9.4596771644566216E-4</v>
      </c>
      <c r="L28" s="328">
        <v>1.42432813240058E-3</v>
      </c>
      <c r="M28" s="328">
        <v>3.4375658302637575E-3</v>
      </c>
      <c r="N28" s="328">
        <v>1.1338955109509573E-3</v>
      </c>
      <c r="O28" s="328">
        <v>7.7633042143311973E-4</v>
      </c>
      <c r="P28" s="328">
        <v>8.6237536988001276E-4</v>
      </c>
      <c r="Q28" s="328">
        <v>6.616734358386784E-4</v>
      </c>
      <c r="R28" s="328">
        <v>7.0316586995952158E-4</v>
      </c>
      <c r="S28" s="328">
        <v>1.4674819804296362E-3</v>
      </c>
      <c r="T28" s="328">
        <v>6.2851773009742098E-4</v>
      </c>
      <c r="U28" s="328">
        <v>3.3605541266865487E-4</v>
      </c>
      <c r="V28" s="328">
        <v>7.2288417870600727E-4</v>
      </c>
      <c r="W28" s="328">
        <v>1.3460971341359373E-3</v>
      </c>
      <c r="X28" s="328">
        <v>1.2965710576366991E-3</v>
      </c>
      <c r="Y28" s="328">
        <v>8.2684946595080328E-4</v>
      </c>
      <c r="Z28" s="328">
        <v>1.0758093586276805</v>
      </c>
      <c r="AA28" s="328">
        <v>8.4446970519483008E-3</v>
      </c>
      <c r="AB28" s="328">
        <v>3.3286996499319993E-3</v>
      </c>
      <c r="AC28" s="328">
        <v>1.5448241997886435E-3</v>
      </c>
      <c r="AD28" s="328">
        <v>5.720139107624621E-4</v>
      </c>
      <c r="AE28" s="328">
        <v>4.22109162398352E-3</v>
      </c>
      <c r="AF28" s="328">
        <v>3.6598245707584708E-3</v>
      </c>
      <c r="AG28" s="328">
        <v>4.0001804083826357E-3</v>
      </c>
      <c r="AH28" s="328">
        <v>7.8535588960098046E-3</v>
      </c>
      <c r="AI28" s="328">
        <v>5.0193623845970646E-3</v>
      </c>
      <c r="AJ28" s="328">
        <v>2.4628009259961238E-3</v>
      </c>
      <c r="AK28" s="328">
        <v>1.1333656790065486E-3</v>
      </c>
      <c r="AL28" s="328">
        <v>7.7596223136665197E-3</v>
      </c>
      <c r="AM28" s="328">
        <v>8.8056923918794169E-4</v>
      </c>
      <c r="AN28" s="328">
        <v>1.5797455933429512E-3</v>
      </c>
    </row>
    <row r="29" spans="2:40" ht="15" customHeight="1">
      <c r="B29" s="10" t="s">
        <v>12</v>
      </c>
      <c r="C29" s="8" t="s">
        <v>331</v>
      </c>
      <c r="D29" s="328">
        <v>7.2385204975346131E-4</v>
      </c>
      <c r="E29" s="328">
        <v>2.6440379926898293E-3</v>
      </c>
      <c r="F29" s="328">
        <v>1.5665384022286696E-3</v>
      </c>
      <c r="G29" s="328">
        <v>7.9517773651972714E-4</v>
      </c>
      <c r="H29" s="328">
        <v>2.4386364112775768E-3</v>
      </c>
      <c r="I29" s="328">
        <v>3.5937521247666237E-3</v>
      </c>
      <c r="J29" s="328">
        <v>1.7624603731289018E-4</v>
      </c>
      <c r="K29" s="328">
        <v>9.4689297968318556E-4</v>
      </c>
      <c r="L29" s="328">
        <v>3.4102550630212979E-3</v>
      </c>
      <c r="M29" s="328">
        <v>1.0970268338917287E-3</v>
      </c>
      <c r="N29" s="328">
        <v>7.8084836481136048E-4</v>
      </c>
      <c r="O29" s="328">
        <v>6.0007564161450885E-4</v>
      </c>
      <c r="P29" s="328">
        <v>6.4904253654332329E-4</v>
      </c>
      <c r="Q29" s="328">
        <v>3.8875388891147382E-4</v>
      </c>
      <c r="R29" s="328">
        <v>5.976206860240597E-4</v>
      </c>
      <c r="S29" s="328">
        <v>2.3189532510214999E-3</v>
      </c>
      <c r="T29" s="328">
        <v>6.1805957924135433E-4</v>
      </c>
      <c r="U29" s="328">
        <v>6.3866415439417675E-4</v>
      </c>
      <c r="V29" s="328">
        <v>1.8637297770961237E-3</v>
      </c>
      <c r="W29" s="328">
        <v>1.5092956060905416E-3</v>
      </c>
      <c r="X29" s="328">
        <v>2.6469158301287467E-3</v>
      </c>
      <c r="Y29" s="328">
        <v>1.3822000996544561E-2</v>
      </c>
      <c r="Z29" s="328">
        <v>3.2316891663078952E-3</v>
      </c>
      <c r="AA29" s="328">
        <v>1.0014224693334435</v>
      </c>
      <c r="AB29" s="328">
        <v>1.9635326627397694E-3</v>
      </c>
      <c r="AC29" s="328">
        <v>3.8066005272614865E-3</v>
      </c>
      <c r="AD29" s="328">
        <v>3.7151811611593803E-4</v>
      </c>
      <c r="AE29" s="328">
        <v>4.7008063300825777E-3</v>
      </c>
      <c r="AF29" s="328">
        <v>7.6494865144890361E-3</v>
      </c>
      <c r="AG29" s="328">
        <v>2.0333821156811396E-2</v>
      </c>
      <c r="AH29" s="328">
        <v>6.041897592058176E-3</v>
      </c>
      <c r="AI29" s="328">
        <v>4.1946912056393618E-3</v>
      </c>
      <c r="AJ29" s="328">
        <v>7.0641783947974503E-4</v>
      </c>
      <c r="AK29" s="328">
        <v>1.5315543384379238E-3</v>
      </c>
      <c r="AL29" s="328">
        <v>1.3618474238158717E-2</v>
      </c>
      <c r="AM29" s="328">
        <v>6.4754262725598042E-4</v>
      </c>
      <c r="AN29" s="328">
        <v>1.1145998657598303E-2</v>
      </c>
    </row>
    <row r="30" spans="2:40" ht="15" customHeight="1">
      <c r="B30" s="10" t="s">
        <v>332</v>
      </c>
      <c r="C30" s="8" t="s">
        <v>333</v>
      </c>
      <c r="D30" s="328">
        <v>3.8488672672112048E-2</v>
      </c>
      <c r="E30" s="328">
        <v>1.1598521503379923E-2</v>
      </c>
      <c r="F30" s="328">
        <v>5.5701581785839747E-2</v>
      </c>
      <c r="G30" s="328">
        <v>5.8442687332817059E-2</v>
      </c>
      <c r="H30" s="328">
        <v>3.9066876780195353E-2</v>
      </c>
      <c r="I30" s="328">
        <v>2.6666739197381231E-2</v>
      </c>
      <c r="J30" s="328">
        <v>4.7151802452932547E-3</v>
      </c>
      <c r="K30" s="328">
        <v>4.1114792717060457E-2</v>
      </c>
      <c r="L30" s="328">
        <v>2.0011474429581913E-2</v>
      </c>
      <c r="M30" s="328">
        <v>1.5567541712900954E-2</v>
      </c>
      <c r="N30" s="328">
        <v>1.631045524100266E-2</v>
      </c>
      <c r="O30" s="328">
        <v>2.1459898319619978E-2</v>
      </c>
      <c r="P30" s="328">
        <v>2.7407808399191876E-2</v>
      </c>
      <c r="Q30" s="328">
        <v>2.8373641130735119E-2</v>
      </c>
      <c r="R30" s="328">
        <v>3.5223093163908217E-2</v>
      </c>
      <c r="S30" s="328">
        <v>3.3154220748930131E-2</v>
      </c>
      <c r="T30" s="328">
        <v>3.7497342548599787E-2</v>
      </c>
      <c r="U30" s="328">
        <v>4.9241827299613718E-2</v>
      </c>
      <c r="V30" s="328">
        <v>2.7840172888672274E-2</v>
      </c>
      <c r="W30" s="328">
        <v>3.6753696558394826E-2</v>
      </c>
      <c r="X30" s="328">
        <v>3.4656524085914353E-2</v>
      </c>
      <c r="Y30" s="328">
        <v>6.2497168122974244E-3</v>
      </c>
      <c r="Z30" s="328">
        <v>1.5015631068367995E-2</v>
      </c>
      <c r="AA30" s="328">
        <v>1.532893909316729E-2</v>
      </c>
      <c r="AB30" s="328">
        <v>1.0090304267380745</v>
      </c>
      <c r="AC30" s="328">
        <v>6.776714899370785E-3</v>
      </c>
      <c r="AD30" s="328">
        <v>2.1482781529590599E-3</v>
      </c>
      <c r="AE30" s="328">
        <v>2.104662311453968E-2</v>
      </c>
      <c r="AF30" s="328">
        <v>8.8488001689965377E-3</v>
      </c>
      <c r="AG30" s="328">
        <v>8.9514962327247091E-3</v>
      </c>
      <c r="AH30" s="328">
        <v>1.4976375423298728E-2</v>
      </c>
      <c r="AI30" s="328">
        <v>3.2988672162920674E-2</v>
      </c>
      <c r="AJ30" s="328">
        <v>2.7701907627359173E-2</v>
      </c>
      <c r="AK30" s="328">
        <v>1.6942050706490221E-2</v>
      </c>
      <c r="AL30" s="328">
        <v>4.2628949073081887E-2</v>
      </c>
      <c r="AM30" s="328">
        <v>0.1673827565201027</v>
      </c>
      <c r="AN30" s="328">
        <v>5.9820048818191151E-3</v>
      </c>
    </row>
    <row r="31" spans="2:40" ht="15" customHeight="1">
      <c r="B31" s="10" t="s">
        <v>334</v>
      </c>
      <c r="C31" s="8" t="s">
        <v>335</v>
      </c>
      <c r="D31" s="328">
        <v>8.6934480650338979E-3</v>
      </c>
      <c r="E31" s="328">
        <v>2.7436945216170211E-2</v>
      </c>
      <c r="F31" s="328">
        <v>8.7181670198917486E-3</v>
      </c>
      <c r="G31" s="328">
        <v>1.4843033433440156E-2</v>
      </c>
      <c r="H31" s="328">
        <v>1.0251848909708159E-2</v>
      </c>
      <c r="I31" s="328">
        <v>9.0289559297244484E-3</v>
      </c>
      <c r="J31" s="328">
        <v>3.6743126046810621E-3</v>
      </c>
      <c r="K31" s="328">
        <v>7.3597057496992144E-3</v>
      </c>
      <c r="L31" s="328">
        <v>1.2090712301404514E-2</v>
      </c>
      <c r="M31" s="328">
        <v>6.2511040422122376E-3</v>
      </c>
      <c r="N31" s="328">
        <v>9.2826785776294503E-3</v>
      </c>
      <c r="O31" s="328">
        <v>1.077117877278084E-2</v>
      </c>
      <c r="P31" s="328">
        <v>7.0487493157985817E-3</v>
      </c>
      <c r="Q31" s="328">
        <v>7.1241575375314125E-3</v>
      </c>
      <c r="R31" s="328">
        <v>1.4031289554099659E-2</v>
      </c>
      <c r="S31" s="328">
        <v>7.8378767910215908E-3</v>
      </c>
      <c r="T31" s="328">
        <v>7.9489962534611772E-3</v>
      </c>
      <c r="U31" s="328">
        <v>6.23963807997763E-3</v>
      </c>
      <c r="V31" s="328">
        <v>7.9436062210426501E-3</v>
      </c>
      <c r="W31" s="328">
        <v>1.8493818622170179E-2</v>
      </c>
      <c r="X31" s="328">
        <v>1.1371518376142649E-2</v>
      </c>
      <c r="Y31" s="328">
        <v>1.9356196075983958E-2</v>
      </c>
      <c r="Z31" s="328">
        <v>1.6805921982144933E-2</v>
      </c>
      <c r="AA31" s="328">
        <v>2.5483674404043529E-2</v>
      </c>
      <c r="AB31" s="328">
        <v>1.7433798422528762E-2</v>
      </c>
      <c r="AC31" s="328">
        <v>1.0626065015134274</v>
      </c>
      <c r="AD31" s="328">
        <v>6.0087223394032108E-2</v>
      </c>
      <c r="AE31" s="328">
        <v>2.6191282958734092E-2</v>
      </c>
      <c r="AF31" s="328">
        <v>9.5086863064840054E-3</v>
      </c>
      <c r="AG31" s="328">
        <v>1.5813256172242621E-2</v>
      </c>
      <c r="AH31" s="328">
        <v>9.4823297001305259E-3</v>
      </c>
      <c r="AI31" s="328">
        <v>8.8659483132805927E-3</v>
      </c>
      <c r="AJ31" s="328">
        <v>2.1545916996533156E-2</v>
      </c>
      <c r="AK31" s="328">
        <v>1.1942976967068013E-2</v>
      </c>
      <c r="AL31" s="328">
        <v>1.3367375916519243E-2</v>
      </c>
      <c r="AM31" s="328">
        <v>4.5800904291993186E-3</v>
      </c>
      <c r="AN31" s="328">
        <v>3.0404791807693499E-2</v>
      </c>
    </row>
    <row r="32" spans="2:40" ht="15" customHeight="1">
      <c r="B32" s="10" t="s">
        <v>336</v>
      </c>
      <c r="C32" s="8" t="s">
        <v>6</v>
      </c>
      <c r="D32" s="328">
        <v>4.7019539905111384E-3</v>
      </c>
      <c r="E32" s="328">
        <v>1.0558635070952196E-2</v>
      </c>
      <c r="F32" s="328">
        <v>7.2562988725287606E-3</v>
      </c>
      <c r="G32" s="328">
        <v>8.1761859986531557E-3</v>
      </c>
      <c r="H32" s="328">
        <v>6.0538331326666752E-3</v>
      </c>
      <c r="I32" s="328">
        <v>5.7666465748157595E-3</v>
      </c>
      <c r="J32" s="328">
        <v>1.2543801352714423E-3</v>
      </c>
      <c r="K32" s="328">
        <v>5.8020048558400737E-3</v>
      </c>
      <c r="L32" s="328">
        <v>6.8875379088975518E-3</v>
      </c>
      <c r="M32" s="328">
        <v>3.2192376591299735E-3</v>
      </c>
      <c r="N32" s="328">
        <v>2.9179612208840009E-3</v>
      </c>
      <c r="O32" s="328">
        <v>7.0003191988221832E-3</v>
      </c>
      <c r="P32" s="328">
        <v>6.5056456306665112E-3</v>
      </c>
      <c r="Q32" s="328">
        <v>4.77094762402752E-3</v>
      </c>
      <c r="R32" s="328">
        <v>4.3848986099246706E-3</v>
      </c>
      <c r="S32" s="328">
        <v>4.9445117646402612E-3</v>
      </c>
      <c r="T32" s="328">
        <v>4.9477117547765169E-3</v>
      </c>
      <c r="U32" s="328">
        <v>3.2109106369836624E-3</v>
      </c>
      <c r="V32" s="328">
        <v>2.9934604123831258E-3</v>
      </c>
      <c r="W32" s="328">
        <v>1.0735990726393007E-2</v>
      </c>
      <c r="X32" s="328">
        <v>7.6158515453808098E-3</v>
      </c>
      <c r="Y32" s="328">
        <v>8.2368241432750795E-3</v>
      </c>
      <c r="Z32" s="328">
        <v>4.7614356802788277E-3</v>
      </c>
      <c r="AA32" s="328">
        <v>5.6386164246165224E-3</v>
      </c>
      <c r="AB32" s="328">
        <v>3.5258920895680418E-2</v>
      </c>
      <c r="AC32" s="328">
        <v>2.0064974845859521E-2</v>
      </c>
      <c r="AD32" s="328">
        <v>1.0392792799038746</v>
      </c>
      <c r="AE32" s="328">
        <v>3.7395775011106781E-2</v>
      </c>
      <c r="AF32" s="328">
        <v>1.9826509620373675E-2</v>
      </c>
      <c r="AG32" s="328">
        <v>5.7358187195206949E-3</v>
      </c>
      <c r="AH32" s="328">
        <v>1.0524892028356745E-2</v>
      </c>
      <c r="AI32" s="328">
        <v>1.945422335260269E-2</v>
      </c>
      <c r="AJ32" s="328">
        <v>1.9311877925350239E-2</v>
      </c>
      <c r="AK32" s="328">
        <v>1.262280602905105E-2</v>
      </c>
      <c r="AL32" s="328">
        <v>3.2053766257888527E-2</v>
      </c>
      <c r="AM32" s="328">
        <v>7.7272440236281579E-3</v>
      </c>
      <c r="AN32" s="328">
        <v>2.0404874647129621E-2</v>
      </c>
    </row>
    <row r="33" spans="2:40" ht="15" customHeight="1">
      <c r="B33" s="10" t="s">
        <v>132</v>
      </c>
      <c r="C33" s="8" t="s">
        <v>462</v>
      </c>
      <c r="D33" s="328">
        <v>6.3120526669721247E-2</v>
      </c>
      <c r="E33" s="328">
        <v>0.20857572841376479</v>
      </c>
      <c r="F33" s="328">
        <v>4.41594129380753E-2</v>
      </c>
      <c r="G33" s="328">
        <v>2.922312519535443E-2</v>
      </c>
      <c r="H33" s="328">
        <v>4.0522339144727713E-2</v>
      </c>
      <c r="I33" s="328">
        <v>2.5311004123853141E-2</v>
      </c>
      <c r="J33" s="328">
        <v>1.5756061730329909E-2</v>
      </c>
      <c r="K33" s="328">
        <v>1.9560028903862402E-2</v>
      </c>
      <c r="L33" s="328">
        <v>6.3054905486899362E-2</v>
      </c>
      <c r="M33" s="328">
        <v>2.3707977256650928E-2</v>
      </c>
      <c r="N33" s="328">
        <v>2.7276798425139193E-2</v>
      </c>
      <c r="O33" s="328">
        <v>2.7572850723187173E-2</v>
      </c>
      <c r="P33" s="328">
        <v>2.1058962130429057E-2</v>
      </c>
      <c r="Q33" s="328">
        <v>1.7888245826770399E-2</v>
      </c>
      <c r="R33" s="328">
        <v>2.328767280104687E-2</v>
      </c>
      <c r="S33" s="328">
        <v>2.1062747116247362E-2</v>
      </c>
      <c r="T33" s="328">
        <v>1.9080158252134754E-2</v>
      </c>
      <c r="U33" s="328">
        <v>1.2722276439552035E-2</v>
      </c>
      <c r="V33" s="328">
        <v>2.030603894642782E-2</v>
      </c>
      <c r="W33" s="328">
        <v>0.17798299073605667</v>
      </c>
      <c r="X33" s="328">
        <v>4.1460035764281915E-2</v>
      </c>
      <c r="Y33" s="328">
        <v>3.0869532228153949E-2</v>
      </c>
      <c r="Z33" s="328">
        <v>2.4737348707885683E-2</v>
      </c>
      <c r="AA33" s="328">
        <v>6.9274698120685013E-2</v>
      </c>
      <c r="AB33" s="328">
        <v>4.6996249438024142E-2</v>
      </c>
      <c r="AC33" s="328">
        <v>3.459421401937738E-2</v>
      </c>
      <c r="AD33" s="328">
        <v>5.2763531646015877E-3</v>
      </c>
      <c r="AE33" s="328">
        <v>1.1244563204680842</v>
      </c>
      <c r="AF33" s="328">
        <v>2.4474454928917037E-2</v>
      </c>
      <c r="AG33" s="328">
        <v>3.3478488162817108E-2</v>
      </c>
      <c r="AH33" s="328">
        <v>2.8618330093707057E-2</v>
      </c>
      <c r="AI33" s="328">
        <v>1.9096770797063598E-2</v>
      </c>
      <c r="AJ33" s="328">
        <v>3.8716287243146158E-2</v>
      </c>
      <c r="AK33" s="328">
        <v>1.7176963631022869E-2</v>
      </c>
      <c r="AL33" s="328">
        <v>3.8569389635613564E-2</v>
      </c>
      <c r="AM33" s="328">
        <v>5.9591097140951607E-2</v>
      </c>
      <c r="AN33" s="328">
        <v>4.8445119362372065E-2</v>
      </c>
    </row>
    <row r="34" spans="2:40" ht="15" customHeight="1">
      <c r="B34" s="10" t="s">
        <v>337</v>
      </c>
      <c r="C34" s="8" t="s">
        <v>463</v>
      </c>
      <c r="D34" s="328">
        <v>3.75205245324304E-3</v>
      </c>
      <c r="E34" s="328">
        <v>5.800769713858631E-3</v>
      </c>
      <c r="F34" s="328">
        <v>4.2912762060214049E-3</v>
      </c>
      <c r="G34" s="328">
        <v>3.995856191811838E-3</v>
      </c>
      <c r="H34" s="328">
        <v>4.467386544365245E-3</v>
      </c>
      <c r="I34" s="328">
        <v>5.8508037371732295E-3</v>
      </c>
      <c r="J34" s="328">
        <v>6.726196675727453E-4</v>
      </c>
      <c r="K34" s="328">
        <v>3.3094899323671766E-3</v>
      </c>
      <c r="L34" s="328">
        <v>4.7635445146782503E-3</v>
      </c>
      <c r="M34" s="328">
        <v>2.2913583649305895E-3</v>
      </c>
      <c r="N34" s="328">
        <v>2.1413642386395935E-3</v>
      </c>
      <c r="O34" s="328">
        <v>5.19275299743865E-3</v>
      </c>
      <c r="P34" s="328">
        <v>4.6455244242913597E-3</v>
      </c>
      <c r="Q34" s="328">
        <v>5.456695012697404E-3</v>
      </c>
      <c r="R34" s="328">
        <v>4.0648129229960131E-3</v>
      </c>
      <c r="S34" s="328">
        <v>4.9812695890215156E-3</v>
      </c>
      <c r="T34" s="328">
        <v>5.949299064793274E-3</v>
      </c>
      <c r="U34" s="328">
        <v>1.0561458933707862E-2</v>
      </c>
      <c r="V34" s="328">
        <v>2.7864096738589861E-3</v>
      </c>
      <c r="W34" s="328">
        <v>4.9435559668433359E-3</v>
      </c>
      <c r="X34" s="328">
        <v>5.9647555039698749E-3</v>
      </c>
      <c r="Y34" s="328">
        <v>7.0346251686987686E-3</v>
      </c>
      <c r="Z34" s="328">
        <v>1.5251531077370343E-2</v>
      </c>
      <c r="AA34" s="328">
        <v>6.5344064835912812E-3</v>
      </c>
      <c r="AB34" s="328">
        <v>1.9534410865392735E-2</v>
      </c>
      <c r="AC34" s="328">
        <v>2.6787673509769551E-2</v>
      </c>
      <c r="AD34" s="328">
        <v>2.8857978236796356E-3</v>
      </c>
      <c r="AE34" s="328">
        <v>7.2093295689878434E-3</v>
      </c>
      <c r="AF34" s="328">
        <v>1.0927907350694981</v>
      </c>
      <c r="AG34" s="328">
        <v>1.3777944992031825E-2</v>
      </c>
      <c r="AH34" s="328">
        <v>1.4472080470691331E-2</v>
      </c>
      <c r="AI34" s="328">
        <v>6.8621712087027862E-3</v>
      </c>
      <c r="AJ34" s="328">
        <v>2.8878593372341128E-2</v>
      </c>
      <c r="AK34" s="328">
        <v>2.0098960177262339E-2</v>
      </c>
      <c r="AL34" s="328">
        <v>1.3788187399221278E-2</v>
      </c>
      <c r="AM34" s="328">
        <v>3.739330785794056E-3</v>
      </c>
      <c r="AN34" s="328">
        <v>2.0788838813131049E-2</v>
      </c>
    </row>
    <row r="35" spans="2:40" ht="15" customHeight="1">
      <c r="B35" s="10" t="s">
        <v>338</v>
      </c>
      <c r="C35" s="8" t="s">
        <v>339</v>
      </c>
      <c r="D35" s="328">
        <v>3.0309854654993884E-4</v>
      </c>
      <c r="E35" s="328">
        <v>4.6505567611203954E-4</v>
      </c>
      <c r="F35" s="328">
        <v>2.381959140658517E-4</v>
      </c>
      <c r="G35" s="328">
        <v>1.9738801944537668E-4</v>
      </c>
      <c r="H35" s="328">
        <v>2.0387082279654022E-4</v>
      </c>
      <c r="I35" s="328">
        <v>6.1127990969074309E-5</v>
      </c>
      <c r="J35" s="328">
        <v>2.3305932326914725E-5</v>
      </c>
      <c r="K35" s="328">
        <v>1.7737931469015073E-4</v>
      </c>
      <c r="L35" s="328">
        <v>4.3102352630755163E-4</v>
      </c>
      <c r="M35" s="328">
        <v>2.9613298391543681E-4</v>
      </c>
      <c r="N35" s="328">
        <v>1.6200867328739366E-4</v>
      </c>
      <c r="O35" s="328">
        <v>2.1182341388966026E-4</v>
      </c>
      <c r="P35" s="328">
        <v>3.652824731808262E-4</v>
      </c>
      <c r="Q35" s="328">
        <v>2.537318067567907E-4</v>
      </c>
      <c r="R35" s="328">
        <v>1.2296136412749364E-4</v>
      </c>
      <c r="S35" s="328">
        <v>6.975394359112259E-5</v>
      </c>
      <c r="T35" s="328">
        <v>1.8854292775565893E-4</v>
      </c>
      <c r="U35" s="328">
        <v>3.4387086771456798E-3</v>
      </c>
      <c r="V35" s="328">
        <v>1.4642943908728417E-4</v>
      </c>
      <c r="W35" s="328">
        <v>1.7905174644868076E-4</v>
      </c>
      <c r="X35" s="328">
        <v>6.1530942144507868E-4</v>
      </c>
      <c r="Y35" s="328">
        <v>1.904953947724043E-4</v>
      </c>
      <c r="Z35" s="328">
        <v>4.0055343333807966E-4</v>
      </c>
      <c r="AA35" s="328">
        <v>3.5114993932419013E-4</v>
      </c>
      <c r="AB35" s="328">
        <v>1.9672519782164884E-4</v>
      </c>
      <c r="AC35" s="328">
        <v>4.7911479452590193E-4</v>
      </c>
      <c r="AD35" s="328">
        <v>1.5668381910136949E-4</v>
      </c>
      <c r="AE35" s="328">
        <v>2.4813921196655751E-4</v>
      </c>
      <c r="AF35" s="328">
        <v>2.5305369896969722E-4</v>
      </c>
      <c r="AG35" s="328">
        <v>1.0000564708996917</v>
      </c>
      <c r="AH35" s="328">
        <v>2.9936351041339685E-4</v>
      </c>
      <c r="AI35" s="328">
        <v>1.4759349528586525E-4</v>
      </c>
      <c r="AJ35" s="328">
        <v>5.565324521239303E-4</v>
      </c>
      <c r="AK35" s="328">
        <v>1.9085869888405921E-4</v>
      </c>
      <c r="AL35" s="328">
        <v>2.2321683565348682E-4</v>
      </c>
      <c r="AM35" s="328">
        <v>7.2445400789118773E-5</v>
      </c>
      <c r="AN35" s="328">
        <v>0.10104897119782935</v>
      </c>
    </row>
    <row r="36" spans="2:40" ht="15" customHeight="1">
      <c r="B36" s="10" t="s">
        <v>340</v>
      </c>
      <c r="C36" s="8" t="s">
        <v>341</v>
      </c>
      <c r="D36" s="328">
        <v>1.1600531421775961E-4</v>
      </c>
      <c r="E36" s="328">
        <v>7.6418476716587304E-4</v>
      </c>
      <c r="F36" s="328">
        <v>2.6471571883877052E-4</v>
      </c>
      <c r="G36" s="328">
        <v>9.6382341514824246E-5</v>
      </c>
      <c r="H36" s="328">
        <v>2.1749673951498548E-4</v>
      </c>
      <c r="I36" s="328">
        <v>2.5255289628053402E-4</v>
      </c>
      <c r="J36" s="328">
        <v>1.817056187096476E-5</v>
      </c>
      <c r="K36" s="328">
        <v>1.146394703357595E-4</v>
      </c>
      <c r="L36" s="328">
        <v>5.1910729632140252E-4</v>
      </c>
      <c r="M36" s="328">
        <v>1.0069599173033109E-4</v>
      </c>
      <c r="N36" s="328">
        <v>5.0177360422797067E-5</v>
      </c>
      <c r="O36" s="328">
        <v>4.8011487341137699E-4</v>
      </c>
      <c r="P36" s="328">
        <v>6.1488274213299468E-4</v>
      </c>
      <c r="Q36" s="328">
        <v>3.3292984687178812E-4</v>
      </c>
      <c r="R36" s="328">
        <v>3.1358926050769346E-4</v>
      </c>
      <c r="S36" s="328">
        <v>1.1653977665206441E-3</v>
      </c>
      <c r="T36" s="328">
        <v>1.0487533208607342E-3</v>
      </c>
      <c r="U36" s="328">
        <v>3.3580593086970844E-3</v>
      </c>
      <c r="V36" s="328">
        <v>1.590661309477753E-4</v>
      </c>
      <c r="W36" s="328">
        <v>1.1892668192503222E-4</v>
      </c>
      <c r="X36" s="328">
        <v>1.8333711115297449E-4</v>
      </c>
      <c r="Y36" s="328">
        <v>5.0536807432410727E-4</v>
      </c>
      <c r="Z36" s="328">
        <v>2.0241113221638259E-4</v>
      </c>
      <c r="AA36" s="328">
        <v>2.4796321894523051E-4</v>
      </c>
      <c r="AB36" s="328">
        <v>2.6838159220667003E-4</v>
      </c>
      <c r="AC36" s="328">
        <v>2.7304623146691805E-4</v>
      </c>
      <c r="AD36" s="328">
        <v>3.1415874535765707E-5</v>
      </c>
      <c r="AE36" s="328">
        <v>3.448213674082678E-4</v>
      </c>
      <c r="AF36" s="328">
        <v>3.7273596635016399E-3</v>
      </c>
      <c r="AG36" s="328">
        <v>1.8551581565460324E-4</v>
      </c>
      <c r="AH36" s="328">
        <v>1.0000965462114033</v>
      </c>
      <c r="AI36" s="328">
        <v>1.274610223061126E-4</v>
      </c>
      <c r="AJ36" s="328">
        <v>1.4499178416271108E-4</v>
      </c>
      <c r="AK36" s="328">
        <v>4.5488619698813581E-4</v>
      </c>
      <c r="AL36" s="328">
        <v>4.2609648615583547E-4</v>
      </c>
      <c r="AM36" s="328">
        <v>7.015592241512827E-5</v>
      </c>
      <c r="AN36" s="328">
        <v>1.707299317442049E-3</v>
      </c>
    </row>
    <row r="37" spans="2:40" ht="15" customHeight="1">
      <c r="B37" s="10" t="s">
        <v>342</v>
      </c>
      <c r="C37" s="8" t="s">
        <v>464</v>
      </c>
      <c r="D37" s="328">
        <v>4.9121779599501111E-5</v>
      </c>
      <c r="E37" s="328">
        <v>1.5416727445740735E-4</v>
      </c>
      <c r="F37" s="328">
        <v>3.6433874924577756E-5</v>
      </c>
      <c r="G37" s="328">
        <v>2.6257733071971747E-5</v>
      </c>
      <c r="H37" s="328">
        <v>3.3587980785921217E-5</v>
      </c>
      <c r="I37" s="328">
        <v>2.7554464890097966E-5</v>
      </c>
      <c r="J37" s="328">
        <v>1.208321678459901E-5</v>
      </c>
      <c r="K37" s="328">
        <v>1.8067547165332189E-5</v>
      </c>
      <c r="L37" s="328">
        <v>4.9831889394254815E-5</v>
      </c>
      <c r="M37" s="328">
        <v>2.1676378303286219E-5</v>
      </c>
      <c r="N37" s="328">
        <v>2.2069552651270014E-5</v>
      </c>
      <c r="O37" s="328">
        <v>2.4200618935754762E-5</v>
      </c>
      <c r="P37" s="328">
        <v>1.9536483599487364E-5</v>
      </c>
      <c r="Q37" s="328">
        <v>1.744019136123294E-5</v>
      </c>
      <c r="R37" s="328">
        <v>2.1225201431172016E-5</v>
      </c>
      <c r="S37" s="328">
        <v>1.9611124036435009E-5</v>
      </c>
      <c r="T37" s="328">
        <v>1.8734253203942548E-5</v>
      </c>
      <c r="U37" s="328">
        <v>2.0224982515788066E-5</v>
      </c>
      <c r="V37" s="328">
        <v>1.7694072533144859E-5</v>
      </c>
      <c r="W37" s="328">
        <v>1.3158484949386698E-4</v>
      </c>
      <c r="X37" s="328">
        <v>3.617236308358359E-5</v>
      </c>
      <c r="Y37" s="328">
        <v>2.8395213327994621E-5</v>
      </c>
      <c r="Z37" s="328">
        <v>1.4326092077678414E-4</v>
      </c>
      <c r="AA37" s="328">
        <v>5.6919412766191054E-5</v>
      </c>
      <c r="AB37" s="328">
        <v>6.7041708653886966E-5</v>
      </c>
      <c r="AC37" s="328">
        <v>1.4400225276066454E-4</v>
      </c>
      <c r="AD37" s="328">
        <v>2.1793812957916961E-5</v>
      </c>
      <c r="AE37" s="328">
        <v>8.0064225259867912E-4</v>
      </c>
      <c r="AF37" s="328">
        <v>5.0541638582117185E-4</v>
      </c>
      <c r="AG37" s="328">
        <v>5.2098213335248062E-5</v>
      </c>
      <c r="AH37" s="328">
        <v>4.3637510662643257E-5</v>
      </c>
      <c r="AI37" s="328">
        <v>1.0140296566598863</v>
      </c>
      <c r="AJ37" s="328">
        <v>4.5502724536124469E-5</v>
      </c>
      <c r="AK37" s="328">
        <v>4.6996959413820723E-5</v>
      </c>
      <c r="AL37" s="328">
        <v>2.6592471672988482E-4</v>
      </c>
      <c r="AM37" s="328">
        <v>4.818503847787891E-5</v>
      </c>
      <c r="AN37" s="328">
        <v>1.6901662949471029E-4</v>
      </c>
    </row>
    <row r="38" spans="2:40" ht="15" customHeight="1">
      <c r="B38" s="10" t="s">
        <v>343</v>
      </c>
      <c r="C38" s="8" t="s">
        <v>465</v>
      </c>
      <c r="D38" s="328">
        <v>3.9110176729463767E-3</v>
      </c>
      <c r="E38" s="328">
        <v>2.5206106068149459E-3</v>
      </c>
      <c r="F38" s="328">
        <v>1.680966408032201E-3</v>
      </c>
      <c r="G38" s="328">
        <v>1.5674415108112502E-3</v>
      </c>
      <c r="H38" s="328">
        <v>1.0292025078966871E-3</v>
      </c>
      <c r="I38" s="328">
        <v>1.317914202445972E-3</v>
      </c>
      <c r="J38" s="328">
        <v>2.2543931569832189E-4</v>
      </c>
      <c r="K38" s="328">
        <v>8.5651050579815141E-4</v>
      </c>
      <c r="L38" s="328">
        <v>1.4231847118477033E-3</v>
      </c>
      <c r="M38" s="328">
        <v>6.5411787133950702E-4</v>
      </c>
      <c r="N38" s="328">
        <v>1.2485413587154178E-3</v>
      </c>
      <c r="O38" s="328">
        <v>4.7841023627398152E-4</v>
      </c>
      <c r="P38" s="328">
        <v>1.9791108671556958E-3</v>
      </c>
      <c r="Q38" s="328">
        <v>5.9625384877383424E-4</v>
      </c>
      <c r="R38" s="328">
        <v>8.5843910058928626E-4</v>
      </c>
      <c r="S38" s="328">
        <v>5.2980108844125355E-4</v>
      </c>
      <c r="T38" s="328">
        <v>6.4376287618110887E-4</v>
      </c>
      <c r="U38" s="328">
        <v>1.6497880582137415E-4</v>
      </c>
      <c r="V38" s="328">
        <v>3.3857357567462526E-4</v>
      </c>
      <c r="W38" s="328">
        <v>1.5693230634984711E-3</v>
      </c>
      <c r="X38" s="328">
        <v>1.2036421788922916E-3</v>
      </c>
      <c r="Y38" s="328">
        <v>1.6305305315116234E-3</v>
      </c>
      <c r="Z38" s="328">
        <v>8.6554935630366054E-3</v>
      </c>
      <c r="AA38" s="328">
        <v>2.2367711459508918E-3</v>
      </c>
      <c r="AB38" s="328">
        <v>9.6807749126198847E-4</v>
      </c>
      <c r="AC38" s="328">
        <v>3.645742159062573E-3</v>
      </c>
      <c r="AD38" s="328">
        <v>4.3720730894789445E-4</v>
      </c>
      <c r="AE38" s="328">
        <v>1.7977362190692917E-3</v>
      </c>
      <c r="AF38" s="328">
        <v>1.7187173955452468E-3</v>
      </c>
      <c r="AG38" s="328">
        <v>3.2420383953482172E-4</v>
      </c>
      <c r="AH38" s="328">
        <v>2.1618993455185982E-3</v>
      </c>
      <c r="AI38" s="328">
        <v>1.3404216825969857E-3</v>
      </c>
      <c r="AJ38" s="328">
        <v>1.0003260824355922</v>
      </c>
      <c r="AK38" s="328">
        <v>2.168037414013601E-3</v>
      </c>
      <c r="AL38" s="328">
        <v>4.5101319041247695E-3</v>
      </c>
      <c r="AM38" s="328">
        <v>2.9470805314650567E-4</v>
      </c>
      <c r="AN38" s="328">
        <v>5.535644605672112E-4</v>
      </c>
    </row>
    <row r="39" spans="2:40" ht="15" customHeight="1">
      <c r="B39" s="10" t="s">
        <v>344</v>
      </c>
      <c r="C39" s="8" t="s">
        <v>345</v>
      </c>
      <c r="D39" s="328">
        <v>2.5844402944348529E-2</v>
      </c>
      <c r="E39" s="328">
        <v>3.7557946002034152E-2</v>
      </c>
      <c r="F39" s="328">
        <v>3.2733976560154428E-2</v>
      </c>
      <c r="G39" s="328">
        <v>2.8804401035993202E-2</v>
      </c>
      <c r="H39" s="328">
        <v>2.4558761321127484E-2</v>
      </c>
      <c r="I39" s="328">
        <v>3.3436933635423924E-2</v>
      </c>
      <c r="J39" s="328">
        <v>4.697346496807365E-3</v>
      </c>
      <c r="K39" s="328">
        <v>3.1855604912052728E-2</v>
      </c>
      <c r="L39" s="328">
        <v>4.1236468914566123E-2</v>
      </c>
      <c r="M39" s="328">
        <v>1.3201019639343082E-2</v>
      </c>
      <c r="N39" s="328">
        <v>1.4002589265733773E-2</v>
      </c>
      <c r="O39" s="328">
        <v>2.3031982760862452E-2</v>
      </c>
      <c r="P39" s="328">
        <v>3.296296526058852E-2</v>
      </c>
      <c r="Q39" s="328">
        <v>2.917150156524274E-2</v>
      </c>
      <c r="R39" s="328">
        <v>2.73819804752722E-2</v>
      </c>
      <c r="S39" s="328">
        <v>3.2147571427357691E-2</v>
      </c>
      <c r="T39" s="328">
        <v>3.2066100679231185E-2</v>
      </c>
      <c r="U39" s="328">
        <v>3.0894167668509116E-2</v>
      </c>
      <c r="V39" s="328">
        <v>2.0530122265072379E-2</v>
      </c>
      <c r="W39" s="328">
        <v>4.5661890977697538E-2</v>
      </c>
      <c r="X39" s="328">
        <v>6.6523440684893381E-2</v>
      </c>
      <c r="Y39" s="328">
        <v>4.9174826892982658E-2</v>
      </c>
      <c r="Z39" s="328">
        <v>8.5655066298456067E-2</v>
      </c>
      <c r="AA39" s="328">
        <v>4.6297498574590465E-2</v>
      </c>
      <c r="AB39" s="328">
        <v>5.5154049560622691E-2</v>
      </c>
      <c r="AC39" s="328">
        <v>7.8300957472838079E-2</v>
      </c>
      <c r="AD39" s="328">
        <v>1.7886035567783062E-2</v>
      </c>
      <c r="AE39" s="328">
        <v>8.375820652319424E-2</v>
      </c>
      <c r="AF39" s="328">
        <v>9.4924039373303973E-2</v>
      </c>
      <c r="AG39" s="328">
        <v>5.758658410879014E-2</v>
      </c>
      <c r="AH39" s="328">
        <v>5.838940458178532E-2</v>
      </c>
      <c r="AI39" s="328">
        <v>3.2882927144313671E-2</v>
      </c>
      <c r="AJ39" s="328">
        <v>5.3162881102496312E-2</v>
      </c>
      <c r="AK39" s="328">
        <v>1.0931675728515702</v>
      </c>
      <c r="AL39" s="328">
        <v>3.2329594166682983E-2</v>
      </c>
      <c r="AM39" s="328">
        <v>1.4123966838331762E-2</v>
      </c>
      <c r="AN39" s="328">
        <v>3.0475880613424971E-2</v>
      </c>
    </row>
    <row r="40" spans="2:40" ht="15" customHeight="1">
      <c r="B40" s="10" t="s">
        <v>346</v>
      </c>
      <c r="C40" s="8" t="s">
        <v>466</v>
      </c>
      <c r="D40" s="328">
        <v>1.205409819287132E-3</v>
      </c>
      <c r="E40" s="328">
        <v>3.9293760216020608E-4</v>
      </c>
      <c r="F40" s="328">
        <v>4.8039408510125697E-4</v>
      </c>
      <c r="G40" s="328">
        <v>1.8375125739493586E-4</v>
      </c>
      <c r="H40" s="328">
        <v>1.9765938889764687E-4</v>
      </c>
      <c r="I40" s="328">
        <v>2.7355023132982482E-4</v>
      </c>
      <c r="J40" s="328">
        <v>6.4396802022870369E-5</v>
      </c>
      <c r="K40" s="328">
        <v>2.3794707881210644E-4</v>
      </c>
      <c r="L40" s="328">
        <v>3.8384541144025508E-4</v>
      </c>
      <c r="M40" s="328">
        <v>1.2426725471010564E-4</v>
      </c>
      <c r="N40" s="328">
        <v>8.3662256481992938E-5</v>
      </c>
      <c r="O40" s="328">
        <v>1.7973836750888325E-4</v>
      </c>
      <c r="P40" s="328">
        <v>2.7458810294400654E-4</v>
      </c>
      <c r="Q40" s="328">
        <v>3.1975972559638015E-4</v>
      </c>
      <c r="R40" s="328">
        <v>1.7473750105393495E-4</v>
      </c>
      <c r="S40" s="328">
        <v>4.42722802411526E-4</v>
      </c>
      <c r="T40" s="328">
        <v>1.9092311383555219E-4</v>
      </c>
      <c r="U40" s="328">
        <v>2.8214524685453256E-4</v>
      </c>
      <c r="V40" s="328">
        <v>2.4503493904076386E-4</v>
      </c>
      <c r="W40" s="328">
        <v>2.9593682672125711E-4</v>
      </c>
      <c r="X40" s="328">
        <v>4.892558700563042E-4</v>
      </c>
      <c r="Y40" s="328">
        <v>2.4861482716667541E-4</v>
      </c>
      <c r="Z40" s="328">
        <v>5.5669099560703105E-4</v>
      </c>
      <c r="AA40" s="328">
        <v>2.2903749595577175E-4</v>
      </c>
      <c r="AB40" s="328">
        <v>7.8896670380340617E-4</v>
      </c>
      <c r="AC40" s="328">
        <v>6.0407873935482148E-4</v>
      </c>
      <c r="AD40" s="328">
        <v>6.8510700306798652E-4</v>
      </c>
      <c r="AE40" s="328">
        <v>5.9580075999504049E-4</v>
      </c>
      <c r="AF40" s="328">
        <v>8.521544372349879E-3</v>
      </c>
      <c r="AG40" s="328">
        <v>5.8902862664134646E-4</v>
      </c>
      <c r="AH40" s="328">
        <v>8.4821020923773367E-3</v>
      </c>
      <c r="AI40" s="328">
        <v>2.119113677473056E-2</v>
      </c>
      <c r="AJ40" s="328">
        <v>2.358717656976643E-3</v>
      </c>
      <c r="AK40" s="328">
        <v>1.611393092973142E-3</v>
      </c>
      <c r="AL40" s="328">
        <v>1.0140461824734046</v>
      </c>
      <c r="AM40" s="328">
        <v>1.6661242462377482E-4</v>
      </c>
      <c r="AN40" s="328">
        <v>3.1826507451132376E-3</v>
      </c>
    </row>
    <row r="41" spans="2:40" ht="15" customHeight="1">
      <c r="B41" s="10" t="s">
        <v>347</v>
      </c>
      <c r="C41" s="8" t="s">
        <v>467</v>
      </c>
      <c r="D41" s="328">
        <v>1.3594714006453703E-3</v>
      </c>
      <c r="E41" s="328">
        <v>2.2704509883981309E-3</v>
      </c>
      <c r="F41" s="328">
        <v>1.1123268121353918E-3</v>
      </c>
      <c r="G41" s="328">
        <v>1.5004555044075476E-3</v>
      </c>
      <c r="H41" s="328">
        <v>1.158001838953687E-3</v>
      </c>
      <c r="I41" s="328">
        <v>7.6890934784132477E-4</v>
      </c>
      <c r="J41" s="328">
        <v>8.4372601828794615E-5</v>
      </c>
      <c r="K41" s="328">
        <v>4.7484732542954537E-4</v>
      </c>
      <c r="L41" s="328">
        <v>1.337890407646213E-3</v>
      </c>
      <c r="M41" s="328">
        <v>2.5618573635123132E-4</v>
      </c>
      <c r="N41" s="328">
        <v>4.6702982653844819E-4</v>
      </c>
      <c r="O41" s="328">
        <v>9.5487615056418624E-4</v>
      </c>
      <c r="P41" s="328">
        <v>1.1225886120317808E-3</v>
      </c>
      <c r="Q41" s="328">
        <v>1.0825713219020647E-3</v>
      </c>
      <c r="R41" s="328">
        <v>1.67497275424484E-3</v>
      </c>
      <c r="S41" s="328">
        <v>1.7012111214386055E-3</v>
      </c>
      <c r="T41" s="328">
        <v>1.1701455882580491E-3</v>
      </c>
      <c r="U41" s="328">
        <v>2.5340832850431934E-4</v>
      </c>
      <c r="V41" s="328">
        <v>7.0941609670539319E-4</v>
      </c>
      <c r="W41" s="328">
        <v>1.4266025239178851E-3</v>
      </c>
      <c r="X41" s="328">
        <v>1.1236524518501605E-3</v>
      </c>
      <c r="Y41" s="328">
        <v>3.3367473373576258E-4</v>
      </c>
      <c r="Z41" s="328">
        <v>1.1782884624041614E-3</v>
      </c>
      <c r="AA41" s="328">
        <v>3.2394685593510261E-3</v>
      </c>
      <c r="AB41" s="328">
        <v>2.4158362967656869E-3</v>
      </c>
      <c r="AC41" s="328">
        <v>3.7656491716183986E-3</v>
      </c>
      <c r="AD41" s="328">
        <v>5.4266431425982237E-4</v>
      </c>
      <c r="AE41" s="328">
        <v>2.4925289798563262E-3</v>
      </c>
      <c r="AF41" s="328">
        <v>2.7770821094715865E-3</v>
      </c>
      <c r="AG41" s="328">
        <v>2.9709902214371687E-3</v>
      </c>
      <c r="AH41" s="328">
        <v>4.1405178393899705E-3</v>
      </c>
      <c r="AI41" s="328">
        <v>2.7376861684175352E-3</v>
      </c>
      <c r="AJ41" s="328">
        <v>5.0657588204443601E-3</v>
      </c>
      <c r="AK41" s="328">
        <v>1.7707649798838292E-3</v>
      </c>
      <c r="AL41" s="328">
        <v>2.1115576211258908E-3</v>
      </c>
      <c r="AM41" s="328">
        <v>1.0005637502189491</v>
      </c>
      <c r="AN41" s="328">
        <v>8.1282232490179605E-4</v>
      </c>
    </row>
    <row r="42" spans="2:40" ht="15" customHeight="1">
      <c r="B42" s="10" t="s">
        <v>348</v>
      </c>
      <c r="C42" s="8" t="s">
        <v>468</v>
      </c>
      <c r="D42" s="328">
        <v>3.0010409341271363E-3</v>
      </c>
      <c r="E42" s="328">
        <v>4.6046117229745706E-3</v>
      </c>
      <c r="F42" s="328">
        <v>2.3584266456905412E-3</v>
      </c>
      <c r="G42" s="328">
        <v>1.9543793033803252E-3</v>
      </c>
      <c r="H42" s="328">
        <v>2.0185668702498777E-3</v>
      </c>
      <c r="I42" s="328">
        <v>6.0524078787992769E-4</v>
      </c>
      <c r="J42" s="328">
        <v>2.3075682056939277E-4</v>
      </c>
      <c r="K42" s="328">
        <v>1.7562690099038635E-3</v>
      </c>
      <c r="L42" s="328">
        <v>4.2676524211166592E-3</v>
      </c>
      <c r="M42" s="328">
        <v>2.9320734684849911E-3</v>
      </c>
      <c r="N42" s="328">
        <v>1.6040811338532497E-3</v>
      </c>
      <c r="O42" s="328">
        <v>2.0973071072931983E-3</v>
      </c>
      <c r="P42" s="328">
        <v>3.616736757773405E-3</v>
      </c>
      <c r="Q42" s="328">
        <v>2.5122507086707728E-3</v>
      </c>
      <c r="R42" s="328">
        <v>1.2174657096282763E-3</v>
      </c>
      <c r="S42" s="328">
        <v>6.9064811565918858E-4</v>
      </c>
      <c r="T42" s="328">
        <v>1.8668022347038272E-3</v>
      </c>
      <c r="U42" s="328">
        <v>3.4047360563479553E-2</v>
      </c>
      <c r="V42" s="328">
        <v>1.4498279376929084E-3</v>
      </c>
      <c r="W42" s="328">
        <v>1.7728281000876098E-3</v>
      </c>
      <c r="X42" s="328">
        <v>6.092304901919165E-3</v>
      </c>
      <c r="Y42" s="328">
        <v>1.8861340114691128E-3</v>
      </c>
      <c r="Z42" s="328">
        <v>3.9659617752561098E-3</v>
      </c>
      <c r="AA42" s="328">
        <v>3.4768076387147141E-3</v>
      </c>
      <c r="AB42" s="328">
        <v>1.9478165704095681E-3</v>
      </c>
      <c r="AC42" s="328">
        <v>4.7438139406625066E-3</v>
      </c>
      <c r="AD42" s="328">
        <v>1.5513586593893748E-3</v>
      </c>
      <c r="AE42" s="328">
        <v>2.4568772795187112E-3</v>
      </c>
      <c r="AF42" s="328">
        <v>2.5055366242583538E-3</v>
      </c>
      <c r="AG42" s="328">
        <v>5.5912997106288733E-4</v>
      </c>
      <c r="AH42" s="328">
        <v>2.9640595745535105E-3</v>
      </c>
      <c r="AI42" s="328">
        <v>1.4613534970904383E-3</v>
      </c>
      <c r="AJ42" s="328">
        <v>5.510342062029272E-3</v>
      </c>
      <c r="AK42" s="328">
        <v>1.8897311600632695E-3</v>
      </c>
      <c r="AL42" s="328">
        <v>2.2101157151938797E-3</v>
      </c>
      <c r="AM42" s="328">
        <v>7.1729678592032044E-4</v>
      </c>
      <c r="AN42" s="328">
        <v>1.0005066087182828</v>
      </c>
    </row>
  </sheetData>
  <mergeCells count="1">
    <mergeCell ref="B2:D2"/>
  </mergeCells>
  <phoneticPr fontId="3"/>
  <pageMargins left="0.59055118110236227" right="0.39370078740157483" top="0.78740157480314965" bottom="0.78740157480314965" header="0" footer="0.1968503937007874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571EA-8191-44A7-B43C-39366CF9ADE3}">
  <dimension ref="A1:AL57"/>
  <sheetViews>
    <sheetView zoomScale="85" zoomScaleNormal="85" workbookViewId="0"/>
  </sheetViews>
  <sheetFormatPr defaultColWidth="9" defaultRowHeight="12.75"/>
  <cols>
    <col min="1" max="1" width="7.33203125" style="321" bestFit="1" customWidth="1"/>
    <col min="2" max="4" width="13.6640625" style="321" customWidth="1"/>
    <col min="5" max="5" width="13.33203125" style="321" bestFit="1" customWidth="1"/>
    <col min="6" max="10" width="9" style="321"/>
    <col min="11" max="35" width="9.796875" style="209" customWidth="1"/>
    <col min="36" max="38" width="9" style="209"/>
    <col min="39" max="16384" width="9" style="321"/>
  </cols>
  <sheetData>
    <row r="1" spans="1:38">
      <c r="K1" s="209" t="s">
        <v>383</v>
      </c>
      <c r="L1" s="209" t="s">
        <v>384</v>
      </c>
    </row>
    <row r="2" spans="1:38">
      <c r="K2" s="209" t="s">
        <v>385</v>
      </c>
      <c r="L2" s="209">
        <v>1</v>
      </c>
    </row>
    <row r="3" spans="1:38">
      <c r="K3" s="209" t="s">
        <v>386</v>
      </c>
      <c r="L3" s="209" t="s">
        <v>387</v>
      </c>
    </row>
    <row r="4" spans="1:38">
      <c r="K4" s="209" t="s">
        <v>388</v>
      </c>
      <c r="L4" s="209" t="s">
        <v>389</v>
      </c>
      <c r="M4" s="209" t="s">
        <v>389</v>
      </c>
    </row>
    <row r="5" spans="1:38">
      <c r="B5" s="321" t="s">
        <v>384</v>
      </c>
      <c r="K5" s="209" t="s">
        <v>390</v>
      </c>
      <c r="L5" s="209" t="s">
        <v>389</v>
      </c>
    </row>
    <row r="6" spans="1:38">
      <c r="B6" s="337"/>
    </row>
    <row r="7" spans="1:38">
      <c r="B7" s="321" t="s">
        <v>477</v>
      </c>
      <c r="C7" s="321" t="s">
        <v>395</v>
      </c>
      <c r="D7" s="321" t="s">
        <v>484</v>
      </c>
      <c r="E7" s="321" t="s">
        <v>414</v>
      </c>
      <c r="F7" s="321" t="s">
        <v>487</v>
      </c>
      <c r="K7" s="209" t="s">
        <v>393</v>
      </c>
      <c r="L7" s="209" t="s">
        <v>394</v>
      </c>
    </row>
    <row r="8" spans="1:38">
      <c r="A8" s="321" t="s">
        <v>508</v>
      </c>
      <c r="B8" s="321">
        <f t="shared" ref="B8:B13" si="0">+SUMIFS($AG:$AG,$S:$S,$A8)</f>
        <v>554253</v>
      </c>
      <c r="C8" s="321">
        <f t="shared" ref="C8:C13" si="1">+SUMIFS($AJ:$AJ,$S:$S,$A8)</f>
        <v>323190</v>
      </c>
      <c r="D8" s="321">
        <f t="shared" ref="D8:D13" si="2">+C8/B8</f>
        <v>0.58310915773121663</v>
      </c>
      <c r="E8" s="321">
        <f t="shared" ref="E8:E13" si="3">+SUMIFS($AK:$AK,$S:$S,$A8)</f>
        <v>538139</v>
      </c>
      <c r="F8" s="321">
        <f t="shared" ref="F8:F13" si="4">+C8/E8</f>
        <v>0.60056974127502372</v>
      </c>
      <c r="K8" s="209" t="s">
        <v>389</v>
      </c>
      <c r="L8" s="209" t="s">
        <v>396</v>
      </c>
    </row>
    <row r="9" spans="1:38">
      <c r="A9" s="321" t="s">
        <v>503</v>
      </c>
      <c r="B9" s="321">
        <f t="shared" si="0"/>
        <v>539709</v>
      </c>
      <c r="C9" s="321">
        <f t="shared" si="1"/>
        <v>311728</v>
      </c>
      <c r="D9" s="321">
        <f t="shared" si="2"/>
        <v>0.5775853283899286</v>
      </c>
      <c r="E9" s="321">
        <f t="shared" si="3"/>
        <v>489393</v>
      </c>
      <c r="F9" s="321">
        <f t="shared" si="4"/>
        <v>0.63696865300484473</v>
      </c>
      <c r="K9" s="209" t="s">
        <v>397</v>
      </c>
      <c r="L9" s="209" t="s">
        <v>398</v>
      </c>
    </row>
    <row r="10" spans="1:38">
      <c r="A10" s="321" t="s">
        <v>504</v>
      </c>
      <c r="B10" s="321">
        <f t="shared" si="0"/>
        <v>593537</v>
      </c>
      <c r="C10" s="321">
        <f t="shared" si="1"/>
        <v>346099</v>
      </c>
      <c r="D10" s="321">
        <f t="shared" si="2"/>
        <v>0.58311276297855064</v>
      </c>
      <c r="E10" s="321">
        <f t="shared" si="3"/>
        <v>521405</v>
      </c>
      <c r="F10" s="321">
        <f t="shared" si="4"/>
        <v>0.66378151341088021</v>
      </c>
    </row>
    <row r="11" spans="1:38">
      <c r="A11" s="321" t="s">
        <v>505</v>
      </c>
      <c r="B11" s="321">
        <f t="shared" si="0"/>
        <v>522876</v>
      </c>
      <c r="C11" s="321">
        <f t="shared" si="1"/>
        <v>305985</v>
      </c>
      <c r="D11" s="321">
        <f t="shared" si="2"/>
        <v>0.58519610768136232</v>
      </c>
      <c r="E11" s="321">
        <f t="shared" si="3"/>
        <v>487920</v>
      </c>
      <c r="F11" s="321">
        <f t="shared" si="4"/>
        <v>0.62712124938514513</v>
      </c>
      <c r="T11" s="209" t="s">
        <v>496</v>
      </c>
      <c r="U11" s="209">
        <v>0</v>
      </c>
      <c r="V11" s="209">
        <v>0</v>
      </c>
      <c r="W11" s="209">
        <v>0</v>
      </c>
      <c r="X11" s="209">
        <v>0</v>
      </c>
      <c r="Y11" s="209">
        <v>0</v>
      </c>
      <c r="Z11" s="209">
        <v>0</v>
      </c>
      <c r="AA11" s="209">
        <v>0</v>
      </c>
      <c r="AB11" s="209">
        <v>0</v>
      </c>
      <c r="AC11" s="209">
        <v>0</v>
      </c>
      <c r="AD11" s="209">
        <v>35003</v>
      </c>
      <c r="AE11" s="209">
        <v>35003</v>
      </c>
      <c r="AF11" s="209">
        <v>35003</v>
      </c>
      <c r="AG11" s="209">
        <v>35003</v>
      </c>
      <c r="AH11" s="209">
        <v>35003</v>
      </c>
      <c r="AI11" s="209">
        <v>35003</v>
      </c>
      <c r="AJ11" s="209">
        <v>35003</v>
      </c>
      <c r="AK11" s="209">
        <v>35003</v>
      </c>
      <c r="AL11" s="209">
        <v>35003</v>
      </c>
    </row>
    <row r="12" spans="1:38">
      <c r="A12" s="321" t="s">
        <v>506</v>
      </c>
      <c r="B12" s="321">
        <f t="shared" si="0"/>
        <v>580039</v>
      </c>
      <c r="C12" s="321">
        <f t="shared" si="1"/>
        <v>308827</v>
      </c>
      <c r="D12" s="321">
        <f t="shared" si="2"/>
        <v>0.53242454386687788</v>
      </c>
      <c r="E12" s="321">
        <f t="shared" si="3"/>
        <v>521809</v>
      </c>
      <c r="F12" s="321">
        <f t="shared" si="4"/>
        <v>0.5918391595392184</v>
      </c>
      <c r="T12" s="209" t="s">
        <v>497</v>
      </c>
      <c r="U12" s="209" t="s">
        <v>389</v>
      </c>
      <c r="V12" s="209" t="s">
        <v>389</v>
      </c>
      <c r="W12" s="209" t="s">
        <v>389</v>
      </c>
      <c r="X12" s="209" t="s">
        <v>389</v>
      </c>
      <c r="Y12" s="209" t="s">
        <v>389</v>
      </c>
      <c r="Z12" s="209" t="s">
        <v>389</v>
      </c>
      <c r="AA12" s="209" t="s">
        <v>389</v>
      </c>
      <c r="AB12" s="209" t="s">
        <v>389</v>
      </c>
      <c r="AC12" s="209" t="s">
        <v>389</v>
      </c>
      <c r="AD12" s="209" t="s">
        <v>389</v>
      </c>
      <c r="AE12" s="209" t="s">
        <v>389</v>
      </c>
      <c r="AF12" s="209" t="s">
        <v>389</v>
      </c>
      <c r="AG12" s="209" t="s">
        <v>389</v>
      </c>
      <c r="AH12" s="209" t="s">
        <v>389</v>
      </c>
      <c r="AI12" s="209" t="s">
        <v>389</v>
      </c>
      <c r="AJ12" s="209" t="s">
        <v>389</v>
      </c>
      <c r="AK12" s="209" t="s">
        <v>389</v>
      </c>
      <c r="AL12" s="209" t="s">
        <v>389</v>
      </c>
    </row>
    <row r="13" spans="1:38">
      <c r="A13" s="321" t="s">
        <v>507</v>
      </c>
      <c r="B13" s="321">
        <f t="shared" si="0"/>
        <v>667218</v>
      </c>
      <c r="C13" s="321">
        <f t="shared" si="1"/>
        <v>359468</v>
      </c>
      <c r="D13" s="321">
        <f t="shared" si="2"/>
        <v>0.53875644841715897</v>
      </c>
      <c r="E13" s="321">
        <f t="shared" si="3"/>
        <v>601930</v>
      </c>
      <c r="F13" s="321">
        <f t="shared" si="4"/>
        <v>0.59719236456066316</v>
      </c>
      <c r="T13" s="209" t="s">
        <v>399</v>
      </c>
      <c r="U13" s="209" t="s">
        <v>400</v>
      </c>
      <c r="V13" s="209" t="s">
        <v>400</v>
      </c>
      <c r="W13" s="209" t="s">
        <v>400</v>
      </c>
      <c r="X13" s="209" t="s">
        <v>400</v>
      </c>
      <c r="Y13" s="209" t="s">
        <v>400</v>
      </c>
      <c r="Z13" s="209" t="s">
        <v>400</v>
      </c>
      <c r="AA13" s="209" t="s">
        <v>400</v>
      </c>
      <c r="AB13" s="209" t="s">
        <v>400</v>
      </c>
      <c r="AC13" s="209" t="s">
        <v>400</v>
      </c>
      <c r="AD13" s="209" t="s">
        <v>401</v>
      </c>
      <c r="AE13" s="209" t="s">
        <v>401</v>
      </c>
      <c r="AF13" s="209" t="s">
        <v>401</v>
      </c>
      <c r="AG13" s="209" t="s">
        <v>401</v>
      </c>
      <c r="AH13" s="209" t="s">
        <v>401</v>
      </c>
      <c r="AI13" s="209" t="s">
        <v>401</v>
      </c>
      <c r="AJ13" s="209" t="s">
        <v>401</v>
      </c>
      <c r="AK13" s="209" t="s">
        <v>401</v>
      </c>
      <c r="AL13" s="209" t="s">
        <v>401</v>
      </c>
    </row>
    <row r="14" spans="1:38" s="338" customFormat="1">
      <c r="K14" s="209"/>
      <c r="L14" s="209"/>
      <c r="M14" s="209"/>
      <c r="N14" s="209"/>
      <c r="O14" s="209"/>
      <c r="P14" s="209"/>
      <c r="Q14" s="209"/>
      <c r="R14" s="209"/>
      <c r="S14" s="209"/>
      <c r="T14" s="209" t="s">
        <v>498</v>
      </c>
      <c r="U14" s="209">
        <v>18</v>
      </c>
      <c r="V14" s="209">
        <v>19</v>
      </c>
      <c r="W14" s="209">
        <v>20</v>
      </c>
      <c r="X14" s="209">
        <v>21</v>
      </c>
      <c r="Y14" s="209">
        <v>57</v>
      </c>
      <c r="Z14" s="209">
        <v>58</v>
      </c>
      <c r="AA14" s="209">
        <v>59</v>
      </c>
      <c r="AB14" s="209">
        <v>233</v>
      </c>
      <c r="AC14" s="209">
        <v>249</v>
      </c>
      <c r="AD14" s="209">
        <v>18</v>
      </c>
      <c r="AE14" s="209">
        <v>19</v>
      </c>
      <c r="AF14" s="209">
        <v>20</v>
      </c>
      <c r="AG14" s="209">
        <v>21</v>
      </c>
      <c r="AH14" s="209">
        <v>57</v>
      </c>
      <c r="AI14" s="209">
        <v>58</v>
      </c>
      <c r="AJ14" s="209">
        <v>59</v>
      </c>
      <c r="AK14" s="209">
        <v>233</v>
      </c>
      <c r="AL14" s="209">
        <v>249</v>
      </c>
    </row>
    <row r="15" spans="1:38">
      <c r="T15" s="209" t="s">
        <v>499</v>
      </c>
      <c r="U15" s="209" t="s">
        <v>389</v>
      </c>
      <c r="V15" s="209" t="s">
        <v>389</v>
      </c>
      <c r="W15" s="209" t="s">
        <v>389</v>
      </c>
      <c r="X15" s="209" t="s">
        <v>389</v>
      </c>
      <c r="Y15" s="209" t="s">
        <v>389</v>
      </c>
      <c r="Z15" s="209" t="s">
        <v>389</v>
      </c>
      <c r="AA15" s="209" t="s">
        <v>389</v>
      </c>
      <c r="AB15" s="209" t="s">
        <v>389</v>
      </c>
      <c r="AC15" s="209" t="s">
        <v>389</v>
      </c>
      <c r="AD15" s="209" t="s">
        <v>389</v>
      </c>
      <c r="AE15" s="209" t="s">
        <v>389</v>
      </c>
      <c r="AF15" s="209" t="s">
        <v>389</v>
      </c>
      <c r="AG15" s="209" t="s">
        <v>389</v>
      </c>
      <c r="AH15" s="209" t="s">
        <v>389</v>
      </c>
      <c r="AI15" s="209" t="s">
        <v>389</v>
      </c>
      <c r="AJ15" s="209" t="s">
        <v>389</v>
      </c>
      <c r="AK15" s="209" t="s">
        <v>389</v>
      </c>
      <c r="AL15" s="209" t="s">
        <v>389</v>
      </c>
    </row>
    <row r="16" spans="1:38">
      <c r="K16" s="209" t="s">
        <v>404</v>
      </c>
      <c r="L16" s="209" t="s">
        <v>500</v>
      </c>
      <c r="M16" s="209" t="s">
        <v>405</v>
      </c>
      <c r="N16" s="209" t="s">
        <v>402</v>
      </c>
      <c r="O16" s="209" t="s">
        <v>501</v>
      </c>
      <c r="P16" s="209" t="s">
        <v>403</v>
      </c>
      <c r="Q16" s="209" t="s">
        <v>406</v>
      </c>
      <c r="R16" s="209" t="s">
        <v>502</v>
      </c>
      <c r="S16" s="209" t="s">
        <v>407</v>
      </c>
      <c r="T16" s="209" t="s">
        <v>408</v>
      </c>
      <c r="U16" s="209" t="s">
        <v>409</v>
      </c>
      <c r="V16" s="209" t="s">
        <v>410</v>
      </c>
      <c r="W16" s="209" t="s">
        <v>411</v>
      </c>
      <c r="X16" s="209" t="s">
        <v>392</v>
      </c>
      <c r="Y16" s="209" t="s">
        <v>412</v>
      </c>
      <c r="Z16" s="209" t="s">
        <v>413</v>
      </c>
      <c r="AA16" s="209" t="s">
        <v>395</v>
      </c>
      <c r="AB16" s="209" t="s">
        <v>414</v>
      </c>
      <c r="AC16" s="209" t="s">
        <v>415</v>
      </c>
      <c r="AD16" s="209" t="s">
        <v>409</v>
      </c>
      <c r="AE16" s="209" t="s">
        <v>410</v>
      </c>
      <c r="AF16" s="209" t="s">
        <v>411</v>
      </c>
      <c r="AG16" s="209" t="s">
        <v>392</v>
      </c>
      <c r="AH16" s="209" t="s">
        <v>412</v>
      </c>
      <c r="AI16" s="209" t="s">
        <v>413</v>
      </c>
      <c r="AJ16" s="209" t="s">
        <v>395</v>
      </c>
      <c r="AK16" s="209" t="s">
        <v>414</v>
      </c>
      <c r="AL16" s="209" t="s">
        <v>415</v>
      </c>
    </row>
    <row r="17" spans="11:38">
      <c r="K17" s="209">
        <v>1</v>
      </c>
      <c r="M17" s="209" t="s">
        <v>417</v>
      </c>
      <c r="N17" s="209">
        <v>4</v>
      </c>
      <c r="P17" s="209" t="s">
        <v>416</v>
      </c>
      <c r="Q17" s="209">
        <v>1985000000</v>
      </c>
      <c r="S17" s="209" t="s">
        <v>418</v>
      </c>
      <c r="U17" s="209" t="s">
        <v>389</v>
      </c>
      <c r="V17" s="209" t="s">
        <v>389</v>
      </c>
      <c r="W17" s="209" t="s">
        <v>389</v>
      </c>
      <c r="X17" s="209" t="s">
        <v>389</v>
      </c>
      <c r="Y17" s="209" t="s">
        <v>389</v>
      </c>
      <c r="Z17" s="209" t="s">
        <v>389</v>
      </c>
      <c r="AA17" s="209" t="s">
        <v>389</v>
      </c>
      <c r="AB17" s="209" t="s">
        <v>389</v>
      </c>
      <c r="AC17" s="209" t="s">
        <v>389</v>
      </c>
      <c r="AD17" s="209" t="s">
        <v>389</v>
      </c>
      <c r="AE17" s="209" t="s">
        <v>389</v>
      </c>
      <c r="AF17" s="209" t="s">
        <v>389</v>
      </c>
      <c r="AG17" s="209" t="s">
        <v>389</v>
      </c>
      <c r="AH17" s="209" t="s">
        <v>389</v>
      </c>
      <c r="AI17" s="209" t="s">
        <v>389</v>
      </c>
      <c r="AJ17" s="209" t="s">
        <v>389</v>
      </c>
      <c r="AK17" s="209" t="s">
        <v>389</v>
      </c>
      <c r="AL17" s="209" t="s">
        <v>389</v>
      </c>
    </row>
    <row r="18" spans="11:38">
      <c r="K18" s="209">
        <v>1</v>
      </c>
      <c r="M18" s="209" t="s">
        <v>417</v>
      </c>
      <c r="N18" s="209">
        <v>4</v>
      </c>
      <c r="P18" s="209" t="s">
        <v>416</v>
      </c>
      <c r="Q18" s="209">
        <v>1986000000</v>
      </c>
      <c r="S18" s="209" t="s">
        <v>419</v>
      </c>
      <c r="U18" s="209" t="s">
        <v>389</v>
      </c>
      <c r="V18" s="209" t="s">
        <v>389</v>
      </c>
      <c r="W18" s="209" t="s">
        <v>389</v>
      </c>
      <c r="X18" s="209" t="s">
        <v>389</v>
      </c>
      <c r="Y18" s="209" t="s">
        <v>389</v>
      </c>
      <c r="Z18" s="209" t="s">
        <v>389</v>
      </c>
      <c r="AA18" s="209" t="s">
        <v>389</v>
      </c>
      <c r="AB18" s="209" t="s">
        <v>389</v>
      </c>
      <c r="AC18" s="209" t="s">
        <v>389</v>
      </c>
      <c r="AD18" s="209" t="s">
        <v>389</v>
      </c>
      <c r="AE18" s="209" t="s">
        <v>389</v>
      </c>
      <c r="AF18" s="209" t="s">
        <v>389</v>
      </c>
      <c r="AG18" s="209" t="s">
        <v>389</v>
      </c>
      <c r="AH18" s="209" t="s">
        <v>389</v>
      </c>
      <c r="AI18" s="209" t="s">
        <v>389</v>
      </c>
      <c r="AJ18" s="209" t="s">
        <v>389</v>
      </c>
      <c r="AK18" s="209" t="s">
        <v>389</v>
      </c>
      <c r="AL18" s="209" t="s">
        <v>389</v>
      </c>
    </row>
    <row r="19" spans="11:38">
      <c r="K19" s="209">
        <v>1</v>
      </c>
      <c r="M19" s="209" t="s">
        <v>417</v>
      </c>
      <c r="N19" s="209">
        <v>4</v>
      </c>
      <c r="P19" s="209" t="s">
        <v>416</v>
      </c>
      <c r="Q19" s="209">
        <v>1987000000</v>
      </c>
      <c r="S19" s="209" t="s">
        <v>420</v>
      </c>
      <c r="U19" s="209" t="s">
        <v>389</v>
      </c>
      <c r="V19" s="209" t="s">
        <v>389</v>
      </c>
      <c r="W19" s="209" t="s">
        <v>389</v>
      </c>
      <c r="X19" s="209" t="s">
        <v>389</v>
      </c>
      <c r="Y19" s="209" t="s">
        <v>389</v>
      </c>
      <c r="Z19" s="209" t="s">
        <v>389</v>
      </c>
      <c r="AA19" s="209" t="s">
        <v>389</v>
      </c>
      <c r="AB19" s="209" t="s">
        <v>389</v>
      </c>
      <c r="AC19" s="209" t="s">
        <v>389</v>
      </c>
      <c r="AD19" s="209" t="s">
        <v>389</v>
      </c>
      <c r="AE19" s="209" t="s">
        <v>389</v>
      </c>
      <c r="AF19" s="209" t="s">
        <v>389</v>
      </c>
      <c r="AG19" s="209" t="s">
        <v>389</v>
      </c>
      <c r="AH19" s="209" t="s">
        <v>389</v>
      </c>
      <c r="AI19" s="209" t="s">
        <v>389</v>
      </c>
      <c r="AJ19" s="209" t="s">
        <v>389</v>
      </c>
      <c r="AK19" s="209" t="s">
        <v>389</v>
      </c>
      <c r="AL19" s="209" t="s">
        <v>389</v>
      </c>
    </row>
    <row r="20" spans="11:38">
      <c r="K20" s="209">
        <v>1</v>
      </c>
      <c r="M20" s="209" t="s">
        <v>417</v>
      </c>
      <c r="N20" s="209">
        <v>4</v>
      </c>
      <c r="P20" s="209" t="s">
        <v>416</v>
      </c>
      <c r="Q20" s="209">
        <v>1988000000</v>
      </c>
      <c r="S20" s="209" t="s">
        <v>421</v>
      </c>
      <c r="U20" s="209" t="s">
        <v>389</v>
      </c>
      <c r="V20" s="209" t="s">
        <v>389</v>
      </c>
      <c r="W20" s="209" t="s">
        <v>389</v>
      </c>
      <c r="X20" s="209" t="s">
        <v>389</v>
      </c>
      <c r="Y20" s="209" t="s">
        <v>389</v>
      </c>
      <c r="Z20" s="209" t="s">
        <v>389</v>
      </c>
      <c r="AA20" s="209" t="s">
        <v>389</v>
      </c>
      <c r="AB20" s="209" t="s">
        <v>389</v>
      </c>
      <c r="AC20" s="209" t="s">
        <v>389</v>
      </c>
      <c r="AD20" s="209" t="s">
        <v>389</v>
      </c>
      <c r="AE20" s="209" t="s">
        <v>389</v>
      </c>
      <c r="AF20" s="209" t="s">
        <v>389</v>
      </c>
      <c r="AG20" s="209" t="s">
        <v>389</v>
      </c>
      <c r="AH20" s="209" t="s">
        <v>389</v>
      </c>
      <c r="AI20" s="209" t="s">
        <v>389</v>
      </c>
      <c r="AJ20" s="209" t="s">
        <v>389</v>
      </c>
      <c r="AK20" s="209" t="s">
        <v>389</v>
      </c>
      <c r="AL20" s="209" t="s">
        <v>389</v>
      </c>
    </row>
    <row r="21" spans="11:38">
      <c r="K21" s="209">
        <v>1</v>
      </c>
      <c r="M21" s="209" t="s">
        <v>417</v>
      </c>
      <c r="N21" s="209">
        <v>4</v>
      </c>
      <c r="P21" s="209" t="s">
        <v>416</v>
      </c>
      <c r="Q21" s="209">
        <v>1989000000</v>
      </c>
      <c r="S21" s="209" t="s">
        <v>422</v>
      </c>
      <c r="U21" s="209" t="s">
        <v>389</v>
      </c>
      <c r="V21" s="209" t="s">
        <v>389</v>
      </c>
      <c r="W21" s="209" t="s">
        <v>389</v>
      </c>
      <c r="X21" s="209" t="s">
        <v>389</v>
      </c>
      <c r="Y21" s="209" t="s">
        <v>389</v>
      </c>
      <c r="Z21" s="209" t="s">
        <v>389</v>
      </c>
      <c r="AA21" s="209" t="s">
        <v>389</v>
      </c>
      <c r="AB21" s="209" t="s">
        <v>389</v>
      </c>
      <c r="AC21" s="209" t="s">
        <v>389</v>
      </c>
      <c r="AD21" s="209" t="s">
        <v>389</v>
      </c>
      <c r="AE21" s="209" t="s">
        <v>389</v>
      </c>
      <c r="AF21" s="209" t="s">
        <v>389</v>
      </c>
      <c r="AG21" s="209" t="s">
        <v>389</v>
      </c>
      <c r="AH21" s="209" t="s">
        <v>389</v>
      </c>
      <c r="AI21" s="209" t="s">
        <v>389</v>
      </c>
      <c r="AJ21" s="209" t="s">
        <v>389</v>
      </c>
      <c r="AK21" s="209" t="s">
        <v>389</v>
      </c>
      <c r="AL21" s="209" t="s">
        <v>389</v>
      </c>
    </row>
    <row r="22" spans="11:38">
      <c r="K22" s="209">
        <v>1</v>
      </c>
      <c r="M22" s="209" t="s">
        <v>417</v>
      </c>
      <c r="N22" s="209">
        <v>4</v>
      </c>
      <c r="P22" s="209" t="s">
        <v>416</v>
      </c>
      <c r="Q22" s="209">
        <v>1990000000</v>
      </c>
      <c r="S22" s="209" t="s">
        <v>423</v>
      </c>
      <c r="U22" s="209" t="s">
        <v>389</v>
      </c>
      <c r="V22" s="209" t="s">
        <v>389</v>
      </c>
      <c r="W22" s="209" t="s">
        <v>389</v>
      </c>
      <c r="X22" s="209" t="s">
        <v>389</v>
      </c>
      <c r="Y22" s="209" t="s">
        <v>389</v>
      </c>
      <c r="Z22" s="209" t="s">
        <v>389</v>
      </c>
      <c r="AA22" s="209" t="s">
        <v>389</v>
      </c>
      <c r="AB22" s="209" t="s">
        <v>389</v>
      </c>
      <c r="AC22" s="209" t="s">
        <v>389</v>
      </c>
      <c r="AD22" s="209" t="s">
        <v>389</v>
      </c>
      <c r="AE22" s="209" t="s">
        <v>389</v>
      </c>
      <c r="AF22" s="209" t="s">
        <v>389</v>
      </c>
      <c r="AG22" s="209" t="s">
        <v>389</v>
      </c>
      <c r="AH22" s="209" t="s">
        <v>389</v>
      </c>
      <c r="AI22" s="209" t="s">
        <v>389</v>
      </c>
      <c r="AJ22" s="209" t="s">
        <v>389</v>
      </c>
      <c r="AK22" s="209" t="s">
        <v>389</v>
      </c>
      <c r="AL22" s="209" t="s">
        <v>389</v>
      </c>
    </row>
    <row r="23" spans="11:38">
      <c r="K23" s="209">
        <v>1</v>
      </c>
      <c r="M23" s="209" t="s">
        <v>417</v>
      </c>
      <c r="N23" s="209">
        <v>4</v>
      </c>
      <c r="P23" s="209" t="s">
        <v>416</v>
      </c>
      <c r="Q23" s="209">
        <v>1991000000</v>
      </c>
      <c r="S23" s="209" t="s">
        <v>424</v>
      </c>
      <c r="U23" s="209" t="s">
        <v>389</v>
      </c>
      <c r="V23" s="209" t="s">
        <v>389</v>
      </c>
      <c r="W23" s="209" t="s">
        <v>389</v>
      </c>
      <c r="X23" s="209" t="s">
        <v>389</v>
      </c>
      <c r="Y23" s="209" t="s">
        <v>389</v>
      </c>
      <c r="Z23" s="209" t="s">
        <v>389</v>
      </c>
      <c r="AA23" s="209" t="s">
        <v>389</v>
      </c>
      <c r="AB23" s="209" t="s">
        <v>389</v>
      </c>
      <c r="AC23" s="209" t="s">
        <v>389</v>
      </c>
      <c r="AD23" s="209" t="s">
        <v>389</v>
      </c>
      <c r="AE23" s="209" t="s">
        <v>389</v>
      </c>
      <c r="AF23" s="209" t="s">
        <v>389</v>
      </c>
      <c r="AG23" s="209" t="s">
        <v>389</v>
      </c>
      <c r="AH23" s="209" t="s">
        <v>389</v>
      </c>
      <c r="AI23" s="209" t="s">
        <v>389</v>
      </c>
      <c r="AJ23" s="209" t="s">
        <v>389</v>
      </c>
      <c r="AK23" s="209" t="s">
        <v>389</v>
      </c>
      <c r="AL23" s="209" t="s">
        <v>389</v>
      </c>
    </row>
    <row r="24" spans="11:38">
      <c r="K24" s="209">
        <v>1</v>
      </c>
      <c r="M24" s="209" t="s">
        <v>417</v>
      </c>
      <c r="N24" s="209">
        <v>4</v>
      </c>
      <c r="P24" s="209" t="s">
        <v>416</v>
      </c>
      <c r="Q24" s="209">
        <v>1992000000</v>
      </c>
      <c r="S24" s="209" t="s">
        <v>425</v>
      </c>
      <c r="U24" s="209" t="s">
        <v>389</v>
      </c>
      <c r="V24" s="209" t="s">
        <v>389</v>
      </c>
      <c r="W24" s="209" t="s">
        <v>389</v>
      </c>
      <c r="X24" s="209" t="s">
        <v>389</v>
      </c>
      <c r="Y24" s="209" t="s">
        <v>389</v>
      </c>
      <c r="Z24" s="209" t="s">
        <v>389</v>
      </c>
      <c r="AA24" s="209" t="s">
        <v>389</v>
      </c>
      <c r="AB24" s="209" t="s">
        <v>389</v>
      </c>
      <c r="AC24" s="209" t="s">
        <v>389</v>
      </c>
      <c r="AD24" s="209" t="s">
        <v>389</v>
      </c>
      <c r="AE24" s="209" t="s">
        <v>389</v>
      </c>
      <c r="AF24" s="209" t="s">
        <v>389</v>
      </c>
      <c r="AG24" s="209" t="s">
        <v>389</v>
      </c>
      <c r="AH24" s="209" t="s">
        <v>389</v>
      </c>
      <c r="AI24" s="209" t="s">
        <v>389</v>
      </c>
      <c r="AJ24" s="209" t="s">
        <v>389</v>
      </c>
      <c r="AK24" s="209" t="s">
        <v>389</v>
      </c>
      <c r="AL24" s="209" t="s">
        <v>389</v>
      </c>
    </row>
    <row r="25" spans="11:38">
      <c r="K25" s="209">
        <v>1</v>
      </c>
      <c r="M25" s="209" t="s">
        <v>417</v>
      </c>
      <c r="N25" s="209">
        <v>4</v>
      </c>
      <c r="P25" s="209" t="s">
        <v>416</v>
      </c>
      <c r="Q25" s="209">
        <v>1993000000</v>
      </c>
      <c r="S25" s="209" t="s">
        <v>426</v>
      </c>
      <c r="U25" s="209" t="s">
        <v>389</v>
      </c>
      <c r="V25" s="209" t="s">
        <v>389</v>
      </c>
      <c r="W25" s="209" t="s">
        <v>389</v>
      </c>
      <c r="X25" s="209" t="s">
        <v>389</v>
      </c>
      <c r="Y25" s="209" t="s">
        <v>389</v>
      </c>
      <c r="Z25" s="209" t="s">
        <v>389</v>
      </c>
      <c r="AA25" s="209" t="s">
        <v>389</v>
      </c>
      <c r="AB25" s="209" t="s">
        <v>389</v>
      </c>
      <c r="AC25" s="209" t="s">
        <v>389</v>
      </c>
      <c r="AD25" s="209" t="s">
        <v>389</v>
      </c>
      <c r="AE25" s="209" t="s">
        <v>389</v>
      </c>
      <c r="AF25" s="209" t="s">
        <v>389</v>
      </c>
      <c r="AG25" s="209" t="s">
        <v>389</v>
      </c>
      <c r="AH25" s="209" t="s">
        <v>389</v>
      </c>
      <c r="AI25" s="209" t="s">
        <v>389</v>
      </c>
      <c r="AJ25" s="209" t="s">
        <v>389</v>
      </c>
      <c r="AK25" s="209" t="s">
        <v>389</v>
      </c>
      <c r="AL25" s="209" t="s">
        <v>389</v>
      </c>
    </row>
    <row r="26" spans="11:38">
      <c r="K26" s="209">
        <v>1</v>
      </c>
      <c r="M26" s="209" t="s">
        <v>417</v>
      </c>
      <c r="N26" s="209">
        <v>4</v>
      </c>
      <c r="P26" s="209" t="s">
        <v>416</v>
      </c>
      <c r="Q26" s="209">
        <v>1994000000</v>
      </c>
      <c r="S26" s="209" t="s">
        <v>427</v>
      </c>
      <c r="U26" s="209" t="s">
        <v>389</v>
      </c>
      <c r="V26" s="209" t="s">
        <v>389</v>
      </c>
      <c r="W26" s="209" t="s">
        <v>389</v>
      </c>
      <c r="X26" s="209" t="s">
        <v>389</v>
      </c>
      <c r="Y26" s="209" t="s">
        <v>389</v>
      </c>
      <c r="Z26" s="209" t="s">
        <v>389</v>
      </c>
      <c r="AA26" s="209" t="s">
        <v>389</v>
      </c>
      <c r="AB26" s="209" t="s">
        <v>389</v>
      </c>
      <c r="AC26" s="209" t="s">
        <v>389</v>
      </c>
      <c r="AD26" s="209" t="s">
        <v>389</v>
      </c>
      <c r="AE26" s="209" t="s">
        <v>389</v>
      </c>
      <c r="AF26" s="209" t="s">
        <v>389</v>
      </c>
      <c r="AG26" s="209" t="s">
        <v>389</v>
      </c>
      <c r="AH26" s="209" t="s">
        <v>389</v>
      </c>
      <c r="AI26" s="209" t="s">
        <v>389</v>
      </c>
      <c r="AJ26" s="209" t="s">
        <v>389</v>
      </c>
      <c r="AK26" s="209" t="s">
        <v>389</v>
      </c>
      <c r="AL26" s="209" t="s">
        <v>389</v>
      </c>
    </row>
    <row r="27" spans="11:38">
      <c r="K27" s="209">
        <v>1</v>
      </c>
      <c r="M27" s="209" t="s">
        <v>417</v>
      </c>
      <c r="N27" s="209">
        <v>4</v>
      </c>
      <c r="P27" s="209" t="s">
        <v>416</v>
      </c>
      <c r="Q27" s="209">
        <v>1995000000</v>
      </c>
      <c r="S27" s="209" t="s">
        <v>428</v>
      </c>
      <c r="U27" s="209" t="s">
        <v>389</v>
      </c>
      <c r="V27" s="209" t="s">
        <v>389</v>
      </c>
      <c r="W27" s="209" t="s">
        <v>389</v>
      </c>
      <c r="X27" s="209" t="s">
        <v>389</v>
      </c>
      <c r="Y27" s="209" t="s">
        <v>389</v>
      </c>
      <c r="Z27" s="209" t="s">
        <v>389</v>
      </c>
      <c r="AA27" s="209" t="s">
        <v>389</v>
      </c>
      <c r="AB27" s="209" t="s">
        <v>389</v>
      </c>
      <c r="AC27" s="209" t="s">
        <v>389</v>
      </c>
      <c r="AD27" s="209" t="s">
        <v>389</v>
      </c>
      <c r="AE27" s="209" t="s">
        <v>389</v>
      </c>
      <c r="AF27" s="209" t="s">
        <v>389</v>
      </c>
      <c r="AG27" s="209" t="s">
        <v>389</v>
      </c>
      <c r="AH27" s="209" t="s">
        <v>389</v>
      </c>
      <c r="AI27" s="209" t="s">
        <v>389</v>
      </c>
      <c r="AJ27" s="209" t="s">
        <v>389</v>
      </c>
      <c r="AK27" s="209" t="s">
        <v>389</v>
      </c>
      <c r="AL27" s="209" t="s">
        <v>389</v>
      </c>
    </row>
    <row r="28" spans="11:38">
      <c r="K28" s="209">
        <v>1</v>
      </c>
      <c r="M28" s="209" t="s">
        <v>417</v>
      </c>
      <c r="N28" s="209">
        <v>4</v>
      </c>
      <c r="P28" s="209" t="s">
        <v>416</v>
      </c>
      <c r="Q28" s="209">
        <v>1996000000</v>
      </c>
      <c r="S28" s="209" t="s">
        <v>429</v>
      </c>
      <c r="U28" s="209" t="s">
        <v>389</v>
      </c>
      <c r="V28" s="209" t="s">
        <v>389</v>
      </c>
      <c r="W28" s="209" t="s">
        <v>389</v>
      </c>
      <c r="X28" s="209" t="s">
        <v>389</v>
      </c>
      <c r="Y28" s="209" t="s">
        <v>389</v>
      </c>
      <c r="Z28" s="209" t="s">
        <v>389</v>
      </c>
      <c r="AA28" s="209" t="s">
        <v>389</v>
      </c>
      <c r="AB28" s="209" t="s">
        <v>389</v>
      </c>
      <c r="AC28" s="209" t="s">
        <v>389</v>
      </c>
      <c r="AD28" s="209" t="s">
        <v>389</v>
      </c>
      <c r="AE28" s="209" t="s">
        <v>389</v>
      </c>
      <c r="AF28" s="209" t="s">
        <v>389</v>
      </c>
      <c r="AG28" s="209" t="s">
        <v>389</v>
      </c>
      <c r="AH28" s="209" t="s">
        <v>389</v>
      </c>
      <c r="AI28" s="209" t="s">
        <v>389</v>
      </c>
      <c r="AJ28" s="209" t="s">
        <v>389</v>
      </c>
      <c r="AK28" s="209" t="s">
        <v>389</v>
      </c>
      <c r="AL28" s="209" t="s">
        <v>389</v>
      </c>
    </row>
    <row r="29" spans="11:38">
      <c r="K29" s="209">
        <v>1</v>
      </c>
      <c r="M29" s="209" t="s">
        <v>417</v>
      </c>
      <c r="N29" s="209">
        <v>4</v>
      </c>
      <c r="P29" s="209" t="s">
        <v>416</v>
      </c>
      <c r="Q29" s="209">
        <v>1997000000</v>
      </c>
      <c r="S29" s="209" t="s">
        <v>430</v>
      </c>
      <c r="U29" s="209" t="s">
        <v>389</v>
      </c>
      <c r="V29" s="209" t="s">
        <v>389</v>
      </c>
      <c r="W29" s="209" t="s">
        <v>389</v>
      </c>
      <c r="X29" s="209" t="s">
        <v>389</v>
      </c>
      <c r="Y29" s="209" t="s">
        <v>389</v>
      </c>
      <c r="Z29" s="209" t="s">
        <v>389</v>
      </c>
      <c r="AA29" s="209" t="s">
        <v>389</v>
      </c>
      <c r="AB29" s="209" t="s">
        <v>389</v>
      </c>
      <c r="AC29" s="209" t="s">
        <v>389</v>
      </c>
      <c r="AD29" s="209" t="s">
        <v>389</v>
      </c>
      <c r="AE29" s="209" t="s">
        <v>389</v>
      </c>
      <c r="AF29" s="209" t="s">
        <v>389</v>
      </c>
      <c r="AG29" s="209" t="s">
        <v>389</v>
      </c>
      <c r="AH29" s="209" t="s">
        <v>389</v>
      </c>
      <c r="AI29" s="209" t="s">
        <v>389</v>
      </c>
      <c r="AJ29" s="209" t="s">
        <v>389</v>
      </c>
      <c r="AK29" s="209" t="s">
        <v>389</v>
      </c>
      <c r="AL29" s="209" t="s">
        <v>389</v>
      </c>
    </row>
    <row r="30" spans="11:38">
      <c r="K30" s="209">
        <v>1</v>
      </c>
      <c r="M30" s="209" t="s">
        <v>417</v>
      </c>
      <c r="N30" s="209">
        <v>4</v>
      </c>
      <c r="P30" s="209" t="s">
        <v>416</v>
      </c>
      <c r="Q30" s="209">
        <v>1998000000</v>
      </c>
      <c r="S30" s="209" t="s">
        <v>431</v>
      </c>
      <c r="U30" s="209" t="s">
        <v>389</v>
      </c>
      <c r="V30" s="209" t="s">
        <v>389</v>
      </c>
      <c r="W30" s="209" t="s">
        <v>389</v>
      </c>
      <c r="X30" s="209" t="s">
        <v>389</v>
      </c>
      <c r="Y30" s="209" t="s">
        <v>389</v>
      </c>
      <c r="Z30" s="209" t="s">
        <v>389</v>
      </c>
      <c r="AA30" s="209" t="s">
        <v>389</v>
      </c>
      <c r="AB30" s="209" t="s">
        <v>389</v>
      </c>
      <c r="AC30" s="209" t="s">
        <v>389</v>
      </c>
      <c r="AD30" s="209" t="s">
        <v>389</v>
      </c>
      <c r="AE30" s="209" t="s">
        <v>389</v>
      </c>
      <c r="AF30" s="209" t="s">
        <v>389</v>
      </c>
      <c r="AG30" s="209" t="s">
        <v>389</v>
      </c>
      <c r="AH30" s="209" t="s">
        <v>389</v>
      </c>
      <c r="AI30" s="209" t="s">
        <v>389</v>
      </c>
      <c r="AJ30" s="209" t="s">
        <v>389</v>
      </c>
      <c r="AK30" s="209" t="s">
        <v>389</v>
      </c>
      <c r="AL30" s="209" t="s">
        <v>389</v>
      </c>
    </row>
    <row r="31" spans="11:38">
      <c r="K31" s="209">
        <v>1</v>
      </c>
      <c r="M31" s="209" t="s">
        <v>417</v>
      </c>
      <c r="N31" s="209">
        <v>4</v>
      </c>
      <c r="P31" s="209" t="s">
        <v>416</v>
      </c>
      <c r="Q31" s="209">
        <v>1999000000</v>
      </c>
      <c r="S31" s="209" t="s">
        <v>432</v>
      </c>
      <c r="U31" s="209" t="s">
        <v>389</v>
      </c>
      <c r="V31" s="209" t="s">
        <v>389</v>
      </c>
      <c r="W31" s="209" t="s">
        <v>389</v>
      </c>
      <c r="X31" s="209" t="s">
        <v>389</v>
      </c>
      <c r="Y31" s="209" t="s">
        <v>389</v>
      </c>
      <c r="Z31" s="209" t="s">
        <v>389</v>
      </c>
      <c r="AA31" s="209" t="s">
        <v>389</v>
      </c>
      <c r="AB31" s="209" t="s">
        <v>389</v>
      </c>
      <c r="AC31" s="209" t="s">
        <v>389</v>
      </c>
      <c r="AD31" s="209" t="s">
        <v>389</v>
      </c>
      <c r="AE31" s="209" t="s">
        <v>389</v>
      </c>
      <c r="AF31" s="209" t="s">
        <v>389</v>
      </c>
      <c r="AG31" s="209" t="s">
        <v>389</v>
      </c>
      <c r="AH31" s="209" t="s">
        <v>389</v>
      </c>
      <c r="AI31" s="209" t="s">
        <v>389</v>
      </c>
      <c r="AJ31" s="209" t="s">
        <v>389</v>
      </c>
      <c r="AK31" s="209" t="s">
        <v>389</v>
      </c>
      <c r="AL31" s="209" t="s">
        <v>389</v>
      </c>
    </row>
    <row r="32" spans="11:38">
      <c r="K32" s="209">
        <v>1</v>
      </c>
      <c r="M32" s="209" t="s">
        <v>417</v>
      </c>
      <c r="N32" s="209">
        <v>4</v>
      </c>
      <c r="P32" s="209" t="s">
        <v>416</v>
      </c>
      <c r="Q32" s="209">
        <v>2000000000</v>
      </c>
      <c r="S32" s="209" t="s">
        <v>433</v>
      </c>
      <c r="U32" s="377">
        <v>1047498</v>
      </c>
      <c r="V32" s="377">
        <v>562754</v>
      </c>
      <c r="W32" s="377">
        <v>552007</v>
      </c>
      <c r="X32" s="377">
        <v>527818</v>
      </c>
      <c r="Y32" s="377">
        <v>1047498</v>
      </c>
      <c r="Z32" s="377">
        <v>430239</v>
      </c>
      <c r="AA32" s="377">
        <v>341896</v>
      </c>
      <c r="AB32" s="377">
        <v>474411</v>
      </c>
      <c r="AC32" s="209">
        <v>72.099999999999994</v>
      </c>
      <c r="AD32" s="377">
        <v>1112690</v>
      </c>
      <c r="AE32" s="377">
        <v>633142</v>
      </c>
      <c r="AF32" s="377">
        <v>621347</v>
      </c>
      <c r="AG32" s="377">
        <v>600969</v>
      </c>
      <c r="AH32" s="377">
        <v>1112690</v>
      </c>
      <c r="AI32" s="377">
        <v>483874</v>
      </c>
      <c r="AJ32" s="377">
        <v>378345</v>
      </c>
      <c r="AK32" s="377">
        <v>527614</v>
      </c>
      <c r="AL32" s="209">
        <v>71.7</v>
      </c>
    </row>
    <row r="33" spans="11:38">
      <c r="K33" s="209">
        <v>1</v>
      </c>
      <c r="M33" s="209" t="s">
        <v>417</v>
      </c>
      <c r="N33" s="209">
        <v>4</v>
      </c>
      <c r="P33" s="209" t="s">
        <v>416</v>
      </c>
      <c r="Q33" s="209">
        <v>2001000000</v>
      </c>
      <c r="S33" s="209" t="s">
        <v>434</v>
      </c>
      <c r="U33" s="377">
        <v>1042451</v>
      </c>
      <c r="V33" s="377">
        <v>552734</v>
      </c>
      <c r="W33" s="377">
        <v>542114</v>
      </c>
      <c r="X33" s="377">
        <v>515730</v>
      </c>
      <c r="Y33" s="377">
        <v>1042451</v>
      </c>
      <c r="Z33" s="377">
        <v>422941</v>
      </c>
      <c r="AA33" s="377">
        <v>336209</v>
      </c>
      <c r="AB33" s="377">
        <v>466003</v>
      </c>
      <c r="AC33" s="209">
        <v>72.099999999999994</v>
      </c>
      <c r="AD33" s="377">
        <v>1039442</v>
      </c>
      <c r="AE33" s="377">
        <v>584982</v>
      </c>
      <c r="AF33" s="377">
        <v>575306</v>
      </c>
      <c r="AG33" s="377">
        <v>529504</v>
      </c>
      <c r="AH33" s="377">
        <v>1039442</v>
      </c>
      <c r="AI33" s="377">
        <v>420765</v>
      </c>
      <c r="AJ33" s="377">
        <v>333840</v>
      </c>
      <c r="AK33" s="377">
        <v>498058</v>
      </c>
      <c r="AL33" s="209">
        <v>67</v>
      </c>
    </row>
    <row r="34" spans="11:38">
      <c r="K34" s="209">
        <v>1</v>
      </c>
      <c r="M34" s="209" t="s">
        <v>417</v>
      </c>
      <c r="N34" s="209">
        <v>4</v>
      </c>
      <c r="P34" s="209" t="s">
        <v>416</v>
      </c>
      <c r="Q34" s="209">
        <v>2002000000</v>
      </c>
      <c r="S34" s="209" t="s">
        <v>435</v>
      </c>
      <c r="U34" s="377">
        <v>1014822</v>
      </c>
      <c r="V34" s="377">
        <v>539924</v>
      </c>
      <c r="W34" s="377">
        <v>528146</v>
      </c>
      <c r="X34" s="377">
        <v>506126</v>
      </c>
      <c r="Y34" s="377">
        <v>1014822</v>
      </c>
      <c r="Z34" s="377">
        <v>417408</v>
      </c>
      <c r="AA34" s="377">
        <v>331199</v>
      </c>
      <c r="AB34" s="377">
        <v>453716</v>
      </c>
      <c r="AC34" s="209">
        <v>73</v>
      </c>
      <c r="AD34" s="377">
        <v>1057613</v>
      </c>
      <c r="AE34" s="377">
        <v>577279</v>
      </c>
      <c r="AF34" s="377">
        <v>555950</v>
      </c>
      <c r="AG34" s="377">
        <v>519137</v>
      </c>
      <c r="AH34" s="377">
        <v>1057613</v>
      </c>
      <c r="AI34" s="377">
        <v>453699</v>
      </c>
      <c r="AJ34" s="377">
        <v>358508</v>
      </c>
      <c r="AK34" s="377">
        <v>482088</v>
      </c>
      <c r="AL34" s="209">
        <v>74.400000000000006</v>
      </c>
    </row>
    <row r="35" spans="11:38">
      <c r="K35" s="209">
        <v>1</v>
      </c>
      <c r="M35" s="209" t="s">
        <v>417</v>
      </c>
      <c r="N35" s="209">
        <v>4</v>
      </c>
      <c r="P35" s="209" t="s">
        <v>416</v>
      </c>
      <c r="Q35" s="209">
        <v>2003000000</v>
      </c>
      <c r="S35" s="209" t="s">
        <v>436</v>
      </c>
      <c r="U35" s="377">
        <v>995704</v>
      </c>
      <c r="V35" s="377">
        <v>524810</v>
      </c>
      <c r="W35" s="377">
        <v>514287</v>
      </c>
      <c r="X35" s="377">
        <v>492964</v>
      </c>
      <c r="Y35" s="377">
        <v>995704</v>
      </c>
      <c r="Z35" s="377">
        <v>410709</v>
      </c>
      <c r="AA35" s="377">
        <v>326566</v>
      </c>
      <c r="AB35" s="377">
        <v>440667</v>
      </c>
      <c r="AC35" s="209">
        <v>74.099999999999994</v>
      </c>
      <c r="AD35" s="377">
        <v>1066485</v>
      </c>
      <c r="AE35" s="377">
        <v>562783</v>
      </c>
      <c r="AF35" s="377">
        <v>532685</v>
      </c>
      <c r="AG35" s="377">
        <v>517540</v>
      </c>
      <c r="AH35" s="377">
        <v>1066485</v>
      </c>
      <c r="AI35" s="377">
        <v>430117</v>
      </c>
      <c r="AJ35" s="377">
        <v>336342</v>
      </c>
      <c r="AK35" s="377">
        <v>469008</v>
      </c>
      <c r="AL35" s="209">
        <v>71.7</v>
      </c>
    </row>
    <row r="36" spans="11:38">
      <c r="K36" s="209">
        <v>1</v>
      </c>
      <c r="M36" s="209" t="s">
        <v>417</v>
      </c>
      <c r="N36" s="209">
        <v>4</v>
      </c>
      <c r="P36" s="209" t="s">
        <v>416</v>
      </c>
      <c r="Q36" s="209">
        <v>2004000000</v>
      </c>
      <c r="S36" s="209" t="s">
        <v>437</v>
      </c>
      <c r="U36" s="377">
        <v>1009611</v>
      </c>
      <c r="V36" s="377">
        <v>531690</v>
      </c>
      <c r="W36" s="377">
        <v>522313</v>
      </c>
      <c r="X36" s="377">
        <v>502248</v>
      </c>
      <c r="Y36" s="377">
        <v>1009611</v>
      </c>
      <c r="Z36" s="377">
        <v>417038</v>
      </c>
      <c r="AA36" s="377">
        <v>331636</v>
      </c>
      <c r="AB36" s="377">
        <v>446288</v>
      </c>
      <c r="AC36" s="209">
        <v>74.3</v>
      </c>
      <c r="AD36" s="377">
        <v>1067065</v>
      </c>
      <c r="AE36" s="377">
        <v>569349</v>
      </c>
      <c r="AF36" s="377">
        <v>559305</v>
      </c>
      <c r="AG36" s="377">
        <v>526003</v>
      </c>
      <c r="AH36" s="377">
        <v>1067065</v>
      </c>
      <c r="AI36" s="377">
        <v>458382</v>
      </c>
      <c r="AJ36" s="377">
        <v>366915</v>
      </c>
      <c r="AK36" s="377">
        <v>477882</v>
      </c>
      <c r="AL36" s="209">
        <v>76.8</v>
      </c>
    </row>
    <row r="37" spans="11:38">
      <c r="K37" s="209">
        <v>1</v>
      </c>
      <c r="M37" s="209" t="s">
        <v>417</v>
      </c>
      <c r="N37" s="209">
        <v>4</v>
      </c>
      <c r="P37" s="209" t="s">
        <v>416</v>
      </c>
      <c r="Q37" s="209">
        <v>2005000000</v>
      </c>
      <c r="S37" s="209" t="s">
        <v>438</v>
      </c>
      <c r="U37" s="377">
        <v>998810</v>
      </c>
      <c r="V37" s="377">
        <v>524585</v>
      </c>
      <c r="W37" s="377">
        <v>514628</v>
      </c>
      <c r="X37" s="377">
        <v>493829</v>
      </c>
      <c r="Y37" s="377">
        <v>998810</v>
      </c>
      <c r="Z37" s="377">
        <v>412928</v>
      </c>
      <c r="AA37" s="377">
        <v>329499</v>
      </c>
      <c r="AB37" s="377">
        <v>441156</v>
      </c>
      <c r="AC37" s="209">
        <v>74.7</v>
      </c>
      <c r="AD37" s="377">
        <v>1080985</v>
      </c>
      <c r="AE37" s="377">
        <v>569464</v>
      </c>
      <c r="AF37" s="377">
        <v>557709</v>
      </c>
      <c r="AG37" s="377">
        <v>533253</v>
      </c>
      <c r="AH37" s="377">
        <v>1080985</v>
      </c>
      <c r="AI37" s="377">
        <v>441228</v>
      </c>
      <c r="AJ37" s="377">
        <v>347106</v>
      </c>
      <c r="AK37" s="377">
        <v>475342</v>
      </c>
      <c r="AL37" s="209">
        <v>73</v>
      </c>
    </row>
    <row r="38" spans="11:38">
      <c r="K38" s="209">
        <v>1</v>
      </c>
      <c r="M38" s="209" t="s">
        <v>417</v>
      </c>
      <c r="N38" s="209">
        <v>4</v>
      </c>
      <c r="P38" s="209" t="s">
        <v>416</v>
      </c>
      <c r="Q38" s="209">
        <v>2006000000</v>
      </c>
      <c r="S38" s="209" t="s">
        <v>439</v>
      </c>
      <c r="U38" s="377">
        <v>990162</v>
      </c>
      <c r="V38" s="377">
        <v>525719</v>
      </c>
      <c r="W38" s="377">
        <v>516469</v>
      </c>
      <c r="X38" s="377">
        <v>495003</v>
      </c>
      <c r="Y38" s="377">
        <v>990162</v>
      </c>
      <c r="Z38" s="377">
        <v>404502</v>
      </c>
      <c r="AA38" s="377">
        <v>320231</v>
      </c>
      <c r="AB38" s="377">
        <v>441448</v>
      </c>
      <c r="AC38" s="209">
        <v>72.5</v>
      </c>
      <c r="AD38" s="377">
        <v>1049369</v>
      </c>
      <c r="AE38" s="377">
        <v>579713</v>
      </c>
      <c r="AF38" s="377">
        <v>570015</v>
      </c>
      <c r="AG38" s="377">
        <v>548723</v>
      </c>
      <c r="AH38" s="377">
        <v>1049369</v>
      </c>
      <c r="AI38" s="377">
        <v>441858</v>
      </c>
      <c r="AJ38" s="377">
        <v>341872</v>
      </c>
      <c r="AK38" s="377">
        <v>479726</v>
      </c>
      <c r="AL38" s="209">
        <v>71.3</v>
      </c>
    </row>
    <row r="39" spans="11:38">
      <c r="K39" s="209">
        <v>1</v>
      </c>
      <c r="M39" s="209" t="s">
        <v>417</v>
      </c>
      <c r="N39" s="209">
        <v>4</v>
      </c>
      <c r="P39" s="209" t="s">
        <v>416</v>
      </c>
      <c r="Q39" s="209">
        <v>2007000000</v>
      </c>
      <c r="S39" s="209" t="s">
        <v>440</v>
      </c>
      <c r="U39" s="377">
        <v>1001977</v>
      </c>
      <c r="V39" s="377">
        <v>528762</v>
      </c>
      <c r="W39" s="377">
        <v>520246</v>
      </c>
      <c r="X39" s="377">
        <v>497395</v>
      </c>
      <c r="Y39" s="377">
        <v>1001977</v>
      </c>
      <c r="Z39" s="377">
        <v>409716</v>
      </c>
      <c r="AA39" s="377">
        <v>323459</v>
      </c>
      <c r="AB39" s="377">
        <v>442504</v>
      </c>
      <c r="AC39" s="209">
        <v>73.099999999999994</v>
      </c>
      <c r="AD39" s="377">
        <v>1025627</v>
      </c>
      <c r="AE39" s="377">
        <v>574827</v>
      </c>
      <c r="AF39" s="377">
        <v>564383</v>
      </c>
      <c r="AG39" s="377">
        <v>538227</v>
      </c>
      <c r="AH39" s="377">
        <v>1025627</v>
      </c>
      <c r="AI39" s="377">
        <v>440345</v>
      </c>
      <c r="AJ39" s="377">
        <v>335160</v>
      </c>
      <c r="AK39" s="377">
        <v>469642</v>
      </c>
      <c r="AL39" s="209">
        <v>71.400000000000006</v>
      </c>
    </row>
    <row r="40" spans="11:38">
      <c r="K40" s="209">
        <v>1</v>
      </c>
      <c r="M40" s="209" t="s">
        <v>417</v>
      </c>
      <c r="N40" s="209">
        <v>4</v>
      </c>
      <c r="P40" s="209" t="s">
        <v>416</v>
      </c>
      <c r="Q40" s="209">
        <v>2008000000</v>
      </c>
      <c r="S40" s="209" t="s">
        <v>441</v>
      </c>
      <c r="U40" s="377">
        <v>1007864</v>
      </c>
      <c r="V40" s="377">
        <v>534235</v>
      </c>
      <c r="W40" s="377">
        <v>525414</v>
      </c>
      <c r="X40" s="377">
        <v>500738</v>
      </c>
      <c r="Y40" s="377">
        <v>1007864</v>
      </c>
      <c r="Z40" s="377">
        <v>416415</v>
      </c>
      <c r="AA40" s="377">
        <v>324929</v>
      </c>
      <c r="AB40" s="377">
        <v>442749</v>
      </c>
      <c r="AC40" s="209">
        <v>73.400000000000006</v>
      </c>
      <c r="AD40" s="377">
        <v>1099944</v>
      </c>
      <c r="AE40" s="377">
        <v>594010</v>
      </c>
      <c r="AF40" s="377">
        <v>587957</v>
      </c>
      <c r="AG40" s="377">
        <v>557476</v>
      </c>
      <c r="AH40" s="377">
        <v>1099944</v>
      </c>
      <c r="AI40" s="377">
        <v>460201</v>
      </c>
      <c r="AJ40" s="377">
        <v>353275</v>
      </c>
      <c r="AK40" s="377">
        <v>487083</v>
      </c>
      <c r="AL40" s="209">
        <v>72.5</v>
      </c>
    </row>
    <row r="41" spans="11:38">
      <c r="K41" s="209">
        <v>1</v>
      </c>
      <c r="M41" s="209" t="s">
        <v>417</v>
      </c>
      <c r="N41" s="209">
        <v>4</v>
      </c>
      <c r="P41" s="209" t="s">
        <v>416</v>
      </c>
      <c r="Q41" s="209">
        <v>2009000000</v>
      </c>
      <c r="S41" s="209" t="s">
        <v>442</v>
      </c>
      <c r="U41" s="377">
        <v>986493</v>
      </c>
      <c r="V41" s="377">
        <v>518226</v>
      </c>
      <c r="W41" s="377">
        <v>507574</v>
      </c>
      <c r="X41" s="377">
        <v>484940</v>
      </c>
      <c r="Y41" s="377">
        <v>986493</v>
      </c>
      <c r="Z41" s="377">
        <v>409374</v>
      </c>
      <c r="AA41" s="377">
        <v>319060</v>
      </c>
      <c r="AB41" s="377">
        <v>427912</v>
      </c>
      <c r="AC41" s="209">
        <v>74.599999999999994</v>
      </c>
      <c r="AD41" s="377">
        <v>1045723</v>
      </c>
      <c r="AE41" s="377">
        <v>526762</v>
      </c>
      <c r="AF41" s="377">
        <v>511948</v>
      </c>
      <c r="AG41" s="377">
        <v>490065</v>
      </c>
      <c r="AH41" s="377">
        <v>1045723</v>
      </c>
      <c r="AI41" s="377">
        <v>426612</v>
      </c>
      <c r="AJ41" s="377">
        <v>337999</v>
      </c>
      <c r="AK41" s="377">
        <v>438149</v>
      </c>
      <c r="AL41" s="209">
        <v>77.099999999999994</v>
      </c>
    </row>
    <row r="42" spans="11:38">
      <c r="K42" s="209">
        <v>1</v>
      </c>
      <c r="M42" s="209" t="s">
        <v>417</v>
      </c>
      <c r="N42" s="209">
        <v>4</v>
      </c>
      <c r="P42" s="209" t="s">
        <v>416</v>
      </c>
      <c r="Q42" s="209">
        <v>2010000000</v>
      </c>
      <c r="S42" s="209" t="s">
        <v>443</v>
      </c>
      <c r="U42" s="377">
        <v>990742</v>
      </c>
      <c r="V42" s="377">
        <v>520692</v>
      </c>
      <c r="W42" s="377">
        <v>512635</v>
      </c>
      <c r="X42" s="377">
        <v>485340</v>
      </c>
      <c r="Y42" s="377">
        <v>990742</v>
      </c>
      <c r="Z42" s="377">
        <v>409039</v>
      </c>
      <c r="AA42" s="377">
        <v>318315</v>
      </c>
      <c r="AB42" s="377">
        <v>429967</v>
      </c>
      <c r="AC42" s="209">
        <v>74</v>
      </c>
      <c r="AD42" s="377">
        <v>957531</v>
      </c>
      <c r="AE42" s="377">
        <v>510969</v>
      </c>
      <c r="AF42" s="377">
        <v>502943</v>
      </c>
      <c r="AG42" s="377">
        <v>480181</v>
      </c>
      <c r="AH42" s="377">
        <v>957531</v>
      </c>
      <c r="AI42" s="377">
        <v>403311</v>
      </c>
      <c r="AJ42" s="377">
        <v>313575</v>
      </c>
      <c r="AK42" s="377">
        <v>421232</v>
      </c>
      <c r="AL42" s="209">
        <v>74.400000000000006</v>
      </c>
    </row>
    <row r="43" spans="11:38">
      <c r="K43" s="209">
        <v>1</v>
      </c>
      <c r="M43" s="209" t="s">
        <v>417</v>
      </c>
      <c r="N43" s="209">
        <v>4</v>
      </c>
      <c r="P43" s="209" t="s">
        <v>416</v>
      </c>
      <c r="Q43" s="209">
        <v>2011000000</v>
      </c>
      <c r="S43" s="209" t="s">
        <v>444</v>
      </c>
      <c r="U43" s="377">
        <v>963289</v>
      </c>
      <c r="V43" s="377">
        <v>510149</v>
      </c>
      <c r="W43" s="377">
        <v>502324</v>
      </c>
      <c r="X43" s="377">
        <v>473115</v>
      </c>
      <c r="Y43" s="377">
        <v>963289</v>
      </c>
      <c r="Z43" s="377">
        <v>398448</v>
      </c>
      <c r="AA43" s="377">
        <v>308838</v>
      </c>
      <c r="AB43" s="377">
        <v>420538</v>
      </c>
      <c r="AC43" s="209">
        <v>73.400000000000006</v>
      </c>
      <c r="AD43" s="377">
        <v>1010881</v>
      </c>
      <c r="AE43" s="377">
        <v>535189</v>
      </c>
      <c r="AF43" s="377">
        <v>525508</v>
      </c>
      <c r="AG43" s="377">
        <v>484901</v>
      </c>
      <c r="AH43" s="377">
        <v>1010881</v>
      </c>
      <c r="AI43" s="377">
        <v>430200</v>
      </c>
      <c r="AJ43" s="377">
        <v>335369</v>
      </c>
      <c r="AK43" s="377">
        <v>440358</v>
      </c>
      <c r="AL43" s="209">
        <v>76.2</v>
      </c>
    </row>
    <row r="44" spans="11:38">
      <c r="K44" s="209">
        <v>1</v>
      </c>
      <c r="M44" s="209" t="s">
        <v>417</v>
      </c>
      <c r="N44" s="209">
        <v>4</v>
      </c>
      <c r="P44" s="209" t="s">
        <v>416</v>
      </c>
      <c r="Q44" s="209">
        <v>2012000000</v>
      </c>
      <c r="S44" s="209" t="s">
        <v>445</v>
      </c>
      <c r="U44" s="377">
        <v>980650</v>
      </c>
      <c r="V44" s="377">
        <v>518506</v>
      </c>
      <c r="W44" s="377">
        <v>510058</v>
      </c>
      <c r="X44" s="377">
        <v>479599</v>
      </c>
      <c r="Y44" s="377">
        <v>980650</v>
      </c>
      <c r="Z44" s="377">
        <v>407375</v>
      </c>
      <c r="AA44" s="377">
        <v>313874</v>
      </c>
      <c r="AB44" s="377">
        <v>425005</v>
      </c>
      <c r="AC44" s="209">
        <v>73.900000000000006</v>
      </c>
      <c r="AD44" s="377">
        <v>1008142</v>
      </c>
      <c r="AE44" s="377">
        <v>497652</v>
      </c>
      <c r="AF44" s="377">
        <v>488078</v>
      </c>
      <c r="AG44" s="377">
        <v>448920</v>
      </c>
      <c r="AH44" s="377">
        <v>1008142</v>
      </c>
      <c r="AI44" s="377">
        <v>401049</v>
      </c>
      <c r="AJ44" s="377">
        <v>318216</v>
      </c>
      <c r="AK44" s="377">
        <v>414818</v>
      </c>
      <c r="AL44" s="209">
        <v>76.7</v>
      </c>
    </row>
    <row r="45" spans="11:38">
      <c r="K45" s="209">
        <v>1</v>
      </c>
      <c r="M45" s="209" t="s">
        <v>417</v>
      </c>
      <c r="N45" s="209">
        <v>4</v>
      </c>
      <c r="P45" s="209" t="s">
        <v>416</v>
      </c>
      <c r="Q45" s="209">
        <v>2013000000</v>
      </c>
      <c r="S45" s="209" t="s">
        <v>446</v>
      </c>
      <c r="U45" s="377">
        <v>997463</v>
      </c>
      <c r="V45" s="377">
        <v>523589</v>
      </c>
      <c r="W45" s="377">
        <v>515232</v>
      </c>
      <c r="X45" s="377">
        <v>486587</v>
      </c>
      <c r="Y45" s="377">
        <v>997463</v>
      </c>
      <c r="Z45" s="377">
        <v>416626</v>
      </c>
      <c r="AA45" s="377">
        <v>319170</v>
      </c>
      <c r="AB45" s="377">
        <v>426132</v>
      </c>
      <c r="AC45" s="209">
        <v>74.900000000000006</v>
      </c>
      <c r="AD45" s="377">
        <v>993259</v>
      </c>
      <c r="AE45" s="377">
        <v>537348</v>
      </c>
      <c r="AF45" s="377">
        <v>529090</v>
      </c>
      <c r="AG45" s="377">
        <v>489157</v>
      </c>
      <c r="AH45" s="377">
        <v>993259</v>
      </c>
      <c r="AI45" s="377">
        <v>418694</v>
      </c>
      <c r="AJ45" s="377">
        <v>321073</v>
      </c>
      <c r="AK45" s="377">
        <v>439727</v>
      </c>
      <c r="AL45" s="209">
        <v>73</v>
      </c>
    </row>
    <row r="46" spans="11:38">
      <c r="K46" s="209">
        <v>1</v>
      </c>
      <c r="M46" s="209" t="s">
        <v>417</v>
      </c>
      <c r="N46" s="209">
        <v>4</v>
      </c>
      <c r="P46" s="209" t="s">
        <v>416</v>
      </c>
      <c r="Q46" s="209">
        <v>2014000000</v>
      </c>
      <c r="S46" s="209" t="s">
        <v>447</v>
      </c>
      <c r="U46" s="377">
        <v>993842</v>
      </c>
      <c r="V46" s="377">
        <v>519761</v>
      </c>
      <c r="W46" s="377">
        <v>511665</v>
      </c>
      <c r="X46" s="377">
        <v>483251</v>
      </c>
      <c r="Y46" s="377">
        <v>993842</v>
      </c>
      <c r="Z46" s="377">
        <v>414975</v>
      </c>
      <c r="AA46" s="377">
        <v>318755</v>
      </c>
      <c r="AB46" s="377">
        <v>423541</v>
      </c>
      <c r="AC46" s="209">
        <v>75.3</v>
      </c>
      <c r="AD46" s="377">
        <v>1055889</v>
      </c>
      <c r="AE46" s="377">
        <v>531589</v>
      </c>
      <c r="AF46" s="377">
        <v>521019</v>
      </c>
      <c r="AG46" s="377">
        <v>488481</v>
      </c>
      <c r="AH46" s="377">
        <v>1055889</v>
      </c>
      <c r="AI46" s="377">
        <v>409213</v>
      </c>
      <c r="AJ46" s="377">
        <v>310493</v>
      </c>
      <c r="AK46" s="377">
        <v>432869</v>
      </c>
      <c r="AL46" s="209">
        <v>71.7</v>
      </c>
    </row>
    <row r="47" spans="11:38">
      <c r="K47" s="209">
        <v>1</v>
      </c>
      <c r="M47" s="209" t="s">
        <v>417</v>
      </c>
      <c r="N47" s="209">
        <v>4</v>
      </c>
      <c r="P47" s="209" t="s">
        <v>416</v>
      </c>
      <c r="Q47" s="209">
        <v>2015000000</v>
      </c>
      <c r="S47" s="209" t="s">
        <v>391</v>
      </c>
      <c r="U47" s="377">
        <v>999354</v>
      </c>
      <c r="V47" s="377">
        <v>525669</v>
      </c>
      <c r="W47" s="377">
        <v>516209</v>
      </c>
      <c r="X47" s="377">
        <v>485595</v>
      </c>
      <c r="Y47" s="377">
        <v>999354</v>
      </c>
      <c r="Z47" s="377">
        <v>413778</v>
      </c>
      <c r="AA47" s="377">
        <v>315379</v>
      </c>
      <c r="AB47" s="377">
        <v>427270</v>
      </c>
      <c r="AC47" s="209">
        <v>73.8</v>
      </c>
      <c r="AD47" s="377">
        <v>1060910</v>
      </c>
      <c r="AE47" s="377">
        <v>576383</v>
      </c>
      <c r="AF47" s="377">
        <v>565552</v>
      </c>
      <c r="AG47" s="377">
        <v>521853</v>
      </c>
      <c r="AH47" s="377">
        <v>1060910</v>
      </c>
      <c r="AI47" s="377">
        <v>437953</v>
      </c>
      <c r="AJ47" s="377">
        <v>328130</v>
      </c>
      <c r="AK47" s="377">
        <v>466560</v>
      </c>
      <c r="AL47" s="209">
        <v>70.3</v>
      </c>
    </row>
    <row r="48" spans="11:38">
      <c r="K48" s="209">
        <v>1</v>
      </c>
      <c r="M48" s="209" t="s">
        <v>417</v>
      </c>
      <c r="N48" s="209">
        <v>4</v>
      </c>
      <c r="P48" s="209" t="s">
        <v>416</v>
      </c>
      <c r="Q48" s="209">
        <v>2016000000</v>
      </c>
      <c r="S48" s="209" t="s">
        <v>448</v>
      </c>
      <c r="U48" s="377">
        <v>993957</v>
      </c>
      <c r="V48" s="377">
        <v>526973</v>
      </c>
      <c r="W48" s="377">
        <v>518863</v>
      </c>
      <c r="X48" s="377">
        <v>487934</v>
      </c>
      <c r="Y48" s="377">
        <v>993957</v>
      </c>
      <c r="Z48" s="377">
        <v>407867</v>
      </c>
      <c r="AA48" s="377">
        <v>309591</v>
      </c>
      <c r="AB48" s="377">
        <v>428697</v>
      </c>
      <c r="AC48" s="209">
        <v>72.2</v>
      </c>
      <c r="AD48" s="377">
        <v>1138522</v>
      </c>
      <c r="AE48" s="377">
        <v>631800</v>
      </c>
      <c r="AF48" s="377">
        <v>623353</v>
      </c>
      <c r="AG48" s="377">
        <v>593586</v>
      </c>
      <c r="AH48" s="377">
        <v>1138522</v>
      </c>
      <c r="AI48" s="377">
        <v>471541</v>
      </c>
      <c r="AJ48" s="377">
        <v>345312</v>
      </c>
      <c r="AK48" s="377">
        <v>505571</v>
      </c>
      <c r="AL48" s="209">
        <v>68.3</v>
      </c>
    </row>
    <row r="49" spans="11:38">
      <c r="K49" s="209">
        <v>1</v>
      </c>
      <c r="M49" s="209" t="s">
        <v>417</v>
      </c>
      <c r="N49" s="209">
        <v>4</v>
      </c>
      <c r="P49" s="209" t="s">
        <v>416</v>
      </c>
      <c r="Q49" s="209">
        <v>2017000000</v>
      </c>
      <c r="S49" s="209" t="s">
        <v>449</v>
      </c>
      <c r="U49" s="377">
        <v>1008859</v>
      </c>
      <c r="V49" s="377">
        <v>533820</v>
      </c>
      <c r="W49" s="377">
        <v>525884</v>
      </c>
      <c r="X49" s="377">
        <v>493834</v>
      </c>
      <c r="Y49" s="377">
        <v>1008859</v>
      </c>
      <c r="Z49" s="377">
        <v>412462</v>
      </c>
      <c r="AA49" s="377">
        <v>313057</v>
      </c>
      <c r="AB49" s="377">
        <v>434415</v>
      </c>
      <c r="AC49" s="209">
        <v>72.099999999999994</v>
      </c>
      <c r="AD49" s="377">
        <v>1099173</v>
      </c>
      <c r="AE49" s="377">
        <v>615996</v>
      </c>
      <c r="AF49" s="377">
        <v>608473</v>
      </c>
      <c r="AG49" s="377">
        <v>567610</v>
      </c>
      <c r="AH49" s="377">
        <v>1099173</v>
      </c>
      <c r="AI49" s="377">
        <v>447001</v>
      </c>
      <c r="AJ49" s="377">
        <v>327221</v>
      </c>
      <c r="AK49" s="377">
        <v>496216</v>
      </c>
      <c r="AL49" s="209">
        <v>65.900000000000006</v>
      </c>
    </row>
    <row r="50" spans="11:38">
      <c r="K50" s="209">
        <v>1</v>
      </c>
      <c r="M50" s="209" t="s">
        <v>417</v>
      </c>
      <c r="N50" s="209">
        <v>4</v>
      </c>
      <c r="P50" s="209" t="s">
        <v>416</v>
      </c>
      <c r="Q50" s="209">
        <v>2018000000</v>
      </c>
      <c r="S50" s="209" t="s">
        <v>450</v>
      </c>
      <c r="U50" s="377">
        <v>1046366</v>
      </c>
      <c r="V50" s="377">
        <v>558718</v>
      </c>
      <c r="W50" s="377">
        <v>549950</v>
      </c>
      <c r="X50" s="377">
        <v>512604</v>
      </c>
      <c r="Y50" s="377">
        <v>1046366</v>
      </c>
      <c r="Z50" s="377">
        <v>418907</v>
      </c>
      <c r="AA50" s="377">
        <v>315314</v>
      </c>
      <c r="AB50" s="377">
        <v>455125</v>
      </c>
      <c r="AC50" s="209">
        <v>69.3</v>
      </c>
      <c r="AD50" s="377">
        <v>1005917</v>
      </c>
      <c r="AE50" s="377">
        <v>551987</v>
      </c>
      <c r="AF50" s="377">
        <v>542564</v>
      </c>
      <c r="AG50" s="377">
        <v>505214</v>
      </c>
      <c r="AH50" s="377">
        <v>1005917</v>
      </c>
      <c r="AI50" s="377">
        <v>404924</v>
      </c>
      <c r="AJ50" s="377">
        <v>304349</v>
      </c>
      <c r="AK50" s="377">
        <v>451412</v>
      </c>
      <c r="AL50" s="209">
        <v>67.400000000000006</v>
      </c>
    </row>
    <row r="51" spans="11:38">
      <c r="K51" s="209">
        <v>1</v>
      </c>
      <c r="M51" s="209" t="s">
        <v>417</v>
      </c>
      <c r="N51" s="209">
        <v>4</v>
      </c>
      <c r="P51" s="209" t="s">
        <v>416</v>
      </c>
      <c r="Q51" s="209">
        <v>2019000000</v>
      </c>
      <c r="S51" s="209" t="s">
        <v>451</v>
      </c>
      <c r="U51" s="377">
        <v>1114844</v>
      </c>
      <c r="V51" s="377">
        <v>586149</v>
      </c>
      <c r="W51" s="377">
        <v>577067</v>
      </c>
      <c r="X51" s="377">
        <v>536305</v>
      </c>
      <c r="Y51" s="377">
        <v>1114844</v>
      </c>
      <c r="Z51" s="377">
        <v>433357</v>
      </c>
      <c r="AA51" s="377">
        <v>323853</v>
      </c>
      <c r="AB51" s="377">
        <v>476645</v>
      </c>
      <c r="AC51" s="209">
        <v>67.900000000000006</v>
      </c>
      <c r="AD51" s="377">
        <v>1061704</v>
      </c>
      <c r="AE51" s="377">
        <v>576057</v>
      </c>
      <c r="AF51" s="377">
        <v>564155</v>
      </c>
      <c r="AG51" s="377">
        <v>513986</v>
      </c>
      <c r="AH51" s="377">
        <v>1061704</v>
      </c>
      <c r="AI51" s="377">
        <v>427802</v>
      </c>
      <c r="AJ51" s="377">
        <v>323403</v>
      </c>
      <c r="AK51" s="377">
        <v>471658</v>
      </c>
      <c r="AL51" s="209">
        <v>68.599999999999994</v>
      </c>
    </row>
    <row r="52" spans="11:38">
      <c r="K52" s="209">
        <v>1</v>
      </c>
      <c r="M52" s="209" t="s">
        <v>417</v>
      </c>
      <c r="N52" s="209">
        <v>4</v>
      </c>
      <c r="P52" s="209" t="s">
        <v>416</v>
      </c>
      <c r="Q52" s="209">
        <v>2020000000</v>
      </c>
      <c r="S52" s="209" t="s">
        <v>452</v>
      </c>
      <c r="U52" s="377">
        <v>1171448</v>
      </c>
      <c r="V52" s="377">
        <v>609535</v>
      </c>
      <c r="W52" s="377">
        <v>579127</v>
      </c>
      <c r="X52" s="377">
        <v>536881</v>
      </c>
      <c r="Y52" s="377">
        <v>1171448</v>
      </c>
      <c r="Z52" s="377">
        <v>416707</v>
      </c>
      <c r="AA52" s="377">
        <v>305811</v>
      </c>
      <c r="AB52" s="377">
        <v>498639</v>
      </c>
      <c r="AC52" s="209">
        <v>61.3</v>
      </c>
      <c r="AD52" s="377">
        <v>1204667</v>
      </c>
      <c r="AE52" s="377">
        <v>659472</v>
      </c>
      <c r="AF52" s="377">
        <v>616334</v>
      </c>
      <c r="AG52" s="377">
        <v>554253</v>
      </c>
      <c r="AH52" s="377">
        <v>1204667</v>
      </c>
      <c r="AI52" s="377">
        <v>444523</v>
      </c>
      <c r="AJ52" s="377">
        <v>323190</v>
      </c>
      <c r="AK52" s="377">
        <v>538139</v>
      </c>
      <c r="AL52" s="209">
        <v>60.1</v>
      </c>
    </row>
    <row r="53" spans="11:38">
      <c r="K53" s="209">
        <v>1</v>
      </c>
      <c r="M53" s="209" t="s">
        <v>417</v>
      </c>
      <c r="N53" s="209">
        <v>4</v>
      </c>
      <c r="P53" s="209" t="s">
        <v>416</v>
      </c>
      <c r="Q53" s="209">
        <v>2021000000</v>
      </c>
      <c r="S53" s="209" t="s">
        <v>503</v>
      </c>
      <c r="U53" s="377">
        <v>1228279</v>
      </c>
      <c r="V53" s="377">
        <v>605316</v>
      </c>
      <c r="W53" s="377">
        <v>591462</v>
      </c>
      <c r="X53" s="377">
        <v>550973</v>
      </c>
      <c r="Y53" s="377">
        <v>1228279</v>
      </c>
      <c r="Z53" s="377">
        <v>422103</v>
      </c>
      <c r="AA53" s="377">
        <v>309469</v>
      </c>
      <c r="AB53" s="377">
        <v>492681</v>
      </c>
      <c r="AC53" s="209">
        <v>62.8</v>
      </c>
      <c r="AD53" s="377">
        <v>1125684</v>
      </c>
      <c r="AE53" s="377">
        <v>599731</v>
      </c>
      <c r="AF53" s="377">
        <v>585739</v>
      </c>
      <c r="AG53" s="377">
        <v>539709</v>
      </c>
      <c r="AH53" s="377">
        <v>1125684</v>
      </c>
      <c r="AI53" s="377">
        <v>422065</v>
      </c>
      <c r="AJ53" s="377">
        <v>311728</v>
      </c>
      <c r="AK53" s="377">
        <v>489393</v>
      </c>
      <c r="AL53" s="209">
        <v>63.7</v>
      </c>
    </row>
    <row r="54" spans="11:38">
      <c r="K54" s="209">
        <v>1</v>
      </c>
      <c r="M54" s="209" t="s">
        <v>417</v>
      </c>
      <c r="N54" s="209">
        <v>4</v>
      </c>
      <c r="P54" s="209" t="s">
        <v>416</v>
      </c>
      <c r="Q54" s="209">
        <v>2022000000</v>
      </c>
      <c r="S54" s="209" t="s">
        <v>504</v>
      </c>
      <c r="U54" s="377">
        <v>1243837</v>
      </c>
      <c r="V54" s="377">
        <v>617654</v>
      </c>
      <c r="W54" s="377">
        <v>604846</v>
      </c>
      <c r="X54" s="377">
        <v>564011</v>
      </c>
      <c r="Y54" s="377">
        <v>1243837</v>
      </c>
      <c r="Z54" s="377">
        <v>437368</v>
      </c>
      <c r="AA54" s="377">
        <v>320627</v>
      </c>
      <c r="AB54" s="377">
        <v>500914</v>
      </c>
      <c r="AC54" s="209">
        <v>64</v>
      </c>
      <c r="AD54" s="377">
        <v>1203497</v>
      </c>
      <c r="AE54" s="377">
        <v>651322</v>
      </c>
      <c r="AF54" s="377">
        <v>635922</v>
      </c>
      <c r="AG54" s="377">
        <v>593537</v>
      </c>
      <c r="AH54" s="377">
        <v>1203497</v>
      </c>
      <c r="AI54" s="377">
        <v>476017</v>
      </c>
      <c r="AJ54" s="377">
        <v>346099</v>
      </c>
      <c r="AK54" s="377">
        <v>521405</v>
      </c>
      <c r="AL54" s="209">
        <v>66.400000000000006</v>
      </c>
    </row>
    <row r="55" spans="11:38">
      <c r="K55" s="209">
        <v>1</v>
      </c>
      <c r="M55" s="209" t="s">
        <v>417</v>
      </c>
      <c r="N55" s="209">
        <v>4</v>
      </c>
      <c r="P55" s="209" t="s">
        <v>416</v>
      </c>
      <c r="Q55" s="209">
        <v>2023000000</v>
      </c>
      <c r="S55" s="209" t="s">
        <v>505</v>
      </c>
      <c r="U55" s="377">
        <v>1275832</v>
      </c>
      <c r="V55" s="377">
        <v>608182</v>
      </c>
      <c r="W55" s="377">
        <v>598050</v>
      </c>
      <c r="X55" s="377">
        <v>554801</v>
      </c>
      <c r="Y55" s="377">
        <v>1275832</v>
      </c>
      <c r="Z55" s="377">
        <v>432269</v>
      </c>
      <c r="AA55" s="377">
        <v>318755</v>
      </c>
      <c r="AB55" s="377">
        <v>494668</v>
      </c>
      <c r="AC55" s="209">
        <v>64.400000000000006</v>
      </c>
      <c r="AD55" s="377">
        <v>1118055</v>
      </c>
      <c r="AE55" s="377">
        <v>590116</v>
      </c>
      <c r="AF55" s="377">
        <v>577202</v>
      </c>
      <c r="AG55" s="377">
        <v>522876</v>
      </c>
      <c r="AH55" s="377">
        <v>1118055</v>
      </c>
      <c r="AI55" s="377">
        <v>408181</v>
      </c>
      <c r="AJ55" s="377">
        <v>305985</v>
      </c>
      <c r="AK55" s="377">
        <v>487920</v>
      </c>
      <c r="AL55" s="209">
        <v>62.7</v>
      </c>
    </row>
    <row r="56" spans="11:38">
      <c r="K56" s="209">
        <v>1</v>
      </c>
      <c r="M56" s="209" t="s">
        <v>417</v>
      </c>
      <c r="N56" s="209">
        <v>4</v>
      </c>
      <c r="P56" s="209" t="s">
        <v>416</v>
      </c>
      <c r="Q56" s="209">
        <v>2024000000</v>
      </c>
      <c r="S56" s="209" t="s">
        <v>506</v>
      </c>
      <c r="U56" s="377">
        <v>1344162</v>
      </c>
      <c r="V56" s="377">
        <v>636155</v>
      </c>
      <c r="W56" s="377">
        <v>625935</v>
      </c>
      <c r="X56" s="377">
        <v>581108</v>
      </c>
      <c r="Y56" s="377">
        <v>1344162</v>
      </c>
      <c r="Z56" s="377">
        <v>438723</v>
      </c>
      <c r="AA56" s="377">
        <v>325137</v>
      </c>
      <c r="AB56" s="377">
        <v>522569</v>
      </c>
      <c r="AC56" s="209">
        <v>62.2</v>
      </c>
      <c r="AD56" s="377">
        <v>1195525</v>
      </c>
      <c r="AE56" s="377">
        <v>640310</v>
      </c>
      <c r="AF56" s="377">
        <v>624456</v>
      </c>
      <c r="AG56" s="377">
        <v>580039</v>
      </c>
      <c r="AH56" s="377">
        <v>1195525</v>
      </c>
      <c r="AI56" s="377">
        <v>427328</v>
      </c>
      <c r="AJ56" s="377">
        <v>308827</v>
      </c>
      <c r="AK56" s="377">
        <v>521809</v>
      </c>
      <c r="AL56" s="209">
        <v>59.2</v>
      </c>
    </row>
    <row r="57" spans="11:38">
      <c r="K57" s="209">
        <v>1</v>
      </c>
      <c r="M57" s="209" t="s">
        <v>417</v>
      </c>
      <c r="N57" s="209">
        <v>4</v>
      </c>
      <c r="P57" s="209" t="s">
        <v>416</v>
      </c>
      <c r="Q57" s="209">
        <v>2025000000</v>
      </c>
      <c r="S57" s="209" t="s">
        <v>507</v>
      </c>
      <c r="U57" s="377">
        <v>1456848</v>
      </c>
      <c r="V57" s="377">
        <v>653901</v>
      </c>
      <c r="W57" s="377">
        <v>643280</v>
      </c>
      <c r="X57" s="377">
        <v>593761</v>
      </c>
      <c r="Y57" s="377">
        <v>1456848</v>
      </c>
      <c r="Z57" s="377">
        <v>467790</v>
      </c>
      <c r="AA57" s="377">
        <v>346297</v>
      </c>
      <c r="AB57" s="377">
        <v>532408</v>
      </c>
      <c r="AC57" s="209">
        <v>65</v>
      </c>
      <c r="AD57" s="377">
        <v>1398630</v>
      </c>
      <c r="AE57" s="377">
        <v>741654</v>
      </c>
      <c r="AF57" s="377">
        <v>731062</v>
      </c>
      <c r="AG57" s="377">
        <v>667218</v>
      </c>
      <c r="AH57" s="377">
        <v>1398630</v>
      </c>
      <c r="AI57" s="377">
        <v>499192</v>
      </c>
      <c r="AJ57" s="377">
        <v>359468</v>
      </c>
      <c r="AK57" s="377">
        <v>601930</v>
      </c>
      <c r="AL57" s="209">
        <v>59.7</v>
      </c>
    </row>
  </sheetData>
  <phoneticPr fontId="3"/>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3733F-AE4E-459F-85E7-F1FE7E8E9259}">
  <dimension ref="A1:E32"/>
  <sheetViews>
    <sheetView zoomScaleNormal="100" workbookViewId="0">
      <selection sqref="A1:B1"/>
    </sheetView>
  </sheetViews>
  <sheetFormatPr defaultColWidth="9" defaultRowHeight="25.5" customHeight="1"/>
  <cols>
    <col min="1" max="1" width="4.1328125" style="213" customWidth="1"/>
    <col min="2" max="2" width="22.46484375" style="213" customWidth="1"/>
    <col min="3" max="3" width="23.86328125" style="213" customWidth="1"/>
    <col min="4" max="4" width="32.46484375" style="213" customWidth="1"/>
    <col min="5" max="5" width="11.19921875" style="215" customWidth="1"/>
    <col min="6" max="16384" width="9" style="213"/>
  </cols>
  <sheetData>
    <row r="1" spans="1:5" ht="21" customHeight="1">
      <c r="A1" s="401" t="s">
        <v>229</v>
      </c>
      <c r="B1" s="402"/>
      <c r="C1" s="210"/>
      <c r="D1" s="211"/>
      <c r="E1" s="212"/>
    </row>
    <row r="2" spans="1:5" ht="15.75" customHeight="1">
      <c r="A2" s="214"/>
    </row>
    <row r="3" spans="1:5" ht="24.95" customHeight="1">
      <c r="A3" s="216" t="s">
        <v>18</v>
      </c>
      <c r="B3" s="403" t="s">
        <v>230</v>
      </c>
      <c r="C3" s="404"/>
      <c r="D3" s="217" t="s">
        <v>231</v>
      </c>
      <c r="E3" s="218" t="s">
        <v>232</v>
      </c>
    </row>
    <row r="4" spans="1:5" ht="36" customHeight="1">
      <c r="A4" s="219" t="s">
        <v>233</v>
      </c>
      <c r="B4" s="220" t="s">
        <v>234</v>
      </c>
      <c r="C4" s="220"/>
      <c r="D4" s="221" t="s">
        <v>235</v>
      </c>
      <c r="E4" s="222"/>
    </row>
    <row r="5" spans="1:5" ht="25.5" customHeight="1">
      <c r="A5" s="223" t="s">
        <v>236</v>
      </c>
      <c r="B5" s="405" t="s">
        <v>237</v>
      </c>
      <c r="C5" s="224" t="s">
        <v>238</v>
      </c>
      <c r="D5" s="225" t="s">
        <v>239</v>
      </c>
      <c r="E5" s="393" t="s">
        <v>32</v>
      </c>
    </row>
    <row r="6" spans="1:5" ht="25.5" customHeight="1">
      <c r="A6" s="223" t="s">
        <v>240</v>
      </c>
      <c r="B6" s="406"/>
      <c r="C6" s="226" t="s">
        <v>241</v>
      </c>
      <c r="D6" s="225" t="s">
        <v>242</v>
      </c>
      <c r="E6" s="394"/>
    </row>
    <row r="7" spans="1:5" ht="25.5" customHeight="1">
      <c r="A7" s="223" t="s">
        <v>243</v>
      </c>
      <c r="B7" s="407"/>
      <c r="C7" s="226" t="s">
        <v>244</v>
      </c>
      <c r="D7" s="225" t="s">
        <v>245</v>
      </c>
      <c r="E7" s="395"/>
    </row>
    <row r="8" spans="1:5" ht="25.5" customHeight="1">
      <c r="A8" s="223" t="s">
        <v>246</v>
      </c>
      <c r="B8" s="390" t="s">
        <v>247</v>
      </c>
      <c r="C8" s="227" t="s">
        <v>248</v>
      </c>
      <c r="D8" s="225" t="s">
        <v>249</v>
      </c>
      <c r="E8" s="393" t="s">
        <v>250</v>
      </c>
    </row>
    <row r="9" spans="1:5" ht="25.5" customHeight="1">
      <c r="A9" s="223" t="s">
        <v>251</v>
      </c>
      <c r="B9" s="406"/>
      <c r="C9" s="226" t="s">
        <v>252</v>
      </c>
      <c r="D9" s="225" t="s">
        <v>253</v>
      </c>
      <c r="E9" s="394"/>
    </row>
    <row r="10" spans="1:5" ht="25.5" customHeight="1">
      <c r="A10" s="223" t="s">
        <v>254</v>
      </c>
      <c r="B10" s="406"/>
      <c r="C10" s="228" t="s">
        <v>255</v>
      </c>
      <c r="D10" s="225" t="s">
        <v>256</v>
      </c>
      <c r="E10" s="394"/>
    </row>
    <row r="11" spans="1:5" ht="25.5" customHeight="1">
      <c r="A11" s="223" t="s">
        <v>257</v>
      </c>
      <c r="B11" s="406"/>
      <c r="C11" s="226" t="s">
        <v>258</v>
      </c>
      <c r="D11" s="225" t="s">
        <v>259</v>
      </c>
      <c r="E11" s="394"/>
    </row>
    <row r="12" spans="1:5" ht="25.5" customHeight="1">
      <c r="A12" s="223" t="s">
        <v>260</v>
      </c>
      <c r="B12" s="407"/>
      <c r="C12" s="226" t="s">
        <v>261</v>
      </c>
      <c r="D12" s="225" t="s">
        <v>262</v>
      </c>
      <c r="E12" s="395"/>
    </row>
    <row r="13" spans="1:5" ht="25.5" customHeight="1">
      <c r="A13" s="223" t="s">
        <v>263</v>
      </c>
      <c r="B13" s="388" t="s">
        <v>264</v>
      </c>
      <c r="C13" s="389"/>
      <c r="D13" s="225" t="s">
        <v>265</v>
      </c>
      <c r="E13" s="229"/>
    </row>
    <row r="14" spans="1:5" ht="25.5" customHeight="1">
      <c r="A14" s="223" t="s">
        <v>266</v>
      </c>
      <c r="B14" s="390" t="s">
        <v>267</v>
      </c>
      <c r="C14" s="226" t="s">
        <v>268</v>
      </c>
      <c r="D14" s="225" t="s">
        <v>269</v>
      </c>
      <c r="E14" s="393" t="s">
        <v>270</v>
      </c>
    </row>
    <row r="15" spans="1:5" ht="25.5" customHeight="1">
      <c r="A15" s="223" t="s">
        <v>271</v>
      </c>
      <c r="B15" s="391"/>
      <c r="C15" s="226" t="s">
        <v>252</v>
      </c>
      <c r="D15" s="225" t="s">
        <v>272</v>
      </c>
      <c r="E15" s="394"/>
    </row>
    <row r="16" spans="1:5" ht="25.5" customHeight="1">
      <c r="A16" s="223" t="s">
        <v>273</v>
      </c>
      <c r="B16" s="391"/>
      <c r="C16" s="228" t="s">
        <v>274</v>
      </c>
      <c r="D16" s="225" t="s">
        <v>275</v>
      </c>
      <c r="E16" s="394"/>
    </row>
    <row r="17" spans="1:5" ht="25.5" customHeight="1">
      <c r="A17" s="223" t="s">
        <v>276</v>
      </c>
      <c r="B17" s="391"/>
      <c r="C17" s="226" t="s">
        <v>258</v>
      </c>
      <c r="D17" s="225" t="s">
        <v>277</v>
      </c>
      <c r="E17" s="394"/>
    </row>
    <row r="18" spans="1:5" ht="25.5" customHeight="1">
      <c r="A18" s="223" t="s">
        <v>278</v>
      </c>
      <c r="B18" s="392"/>
      <c r="C18" s="226" t="s">
        <v>261</v>
      </c>
      <c r="D18" s="225" t="s">
        <v>279</v>
      </c>
      <c r="E18" s="395"/>
    </row>
    <row r="19" spans="1:5" ht="25.5" customHeight="1">
      <c r="A19" s="223" t="s">
        <v>280</v>
      </c>
      <c r="B19" s="230" t="s">
        <v>281</v>
      </c>
      <c r="C19" s="230"/>
      <c r="D19" s="231" t="s">
        <v>282</v>
      </c>
      <c r="E19" s="393" t="s">
        <v>33</v>
      </c>
    </row>
    <row r="20" spans="1:5" ht="25.5" customHeight="1">
      <c r="A20" s="223" t="s">
        <v>283</v>
      </c>
      <c r="B20" s="230" t="s">
        <v>284</v>
      </c>
      <c r="C20" s="230"/>
      <c r="D20" s="225" t="s">
        <v>285</v>
      </c>
      <c r="E20" s="394"/>
    </row>
    <row r="21" spans="1:5" ht="25.5" customHeight="1">
      <c r="A21" s="232" t="s">
        <v>286</v>
      </c>
      <c r="B21" s="233" t="s">
        <v>287</v>
      </c>
      <c r="C21" s="233"/>
      <c r="D21" s="234" t="s">
        <v>288</v>
      </c>
      <c r="E21" s="396"/>
    </row>
    <row r="23" spans="1:5" s="235" customFormat="1" ht="18" customHeight="1">
      <c r="B23" s="236" t="s">
        <v>289</v>
      </c>
      <c r="C23" s="236"/>
      <c r="D23" s="237"/>
    </row>
    <row r="24" spans="1:5" s="235" customFormat="1" ht="18" customHeight="1">
      <c r="A24" s="397" t="s">
        <v>290</v>
      </c>
      <c r="B24" s="398"/>
      <c r="C24" s="399" t="s">
        <v>291</v>
      </c>
      <c r="D24" s="400"/>
    </row>
    <row r="25" spans="1:5" s="235" customFormat="1" ht="18" customHeight="1">
      <c r="A25" s="238" t="s">
        <v>292</v>
      </c>
      <c r="B25" s="239" t="s">
        <v>293</v>
      </c>
      <c r="C25" s="240" t="s">
        <v>486</v>
      </c>
      <c r="D25" s="241"/>
    </row>
    <row r="26" spans="1:5" s="235" customFormat="1" ht="18" customHeight="1">
      <c r="A26" s="238" t="s">
        <v>294</v>
      </c>
      <c r="B26" s="239" t="s">
        <v>295</v>
      </c>
      <c r="C26" s="240" t="s">
        <v>296</v>
      </c>
      <c r="D26" s="241"/>
    </row>
    <row r="27" spans="1:5" s="235" customFormat="1" ht="18" customHeight="1">
      <c r="A27" s="238" t="s">
        <v>297</v>
      </c>
      <c r="B27" s="239" t="s">
        <v>298</v>
      </c>
      <c r="C27" s="240" t="s">
        <v>299</v>
      </c>
      <c r="D27" s="241"/>
    </row>
    <row r="28" spans="1:5" s="235" customFormat="1" ht="18" customHeight="1">
      <c r="A28" s="238" t="s">
        <v>300</v>
      </c>
      <c r="B28" s="239" t="s">
        <v>137</v>
      </c>
      <c r="C28" s="240" t="s">
        <v>301</v>
      </c>
      <c r="D28" s="241"/>
    </row>
    <row r="29" spans="1:5" s="235" customFormat="1" ht="18" customHeight="1">
      <c r="A29" s="238" t="s">
        <v>302</v>
      </c>
      <c r="B29" s="242" t="s">
        <v>303</v>
      </c>
      <c r="C29" s="240" t="s">
        <v>304</v>
      </c>
      <c r="D29" s="241"/>
    </row>
    <row r="30" spans="1:5" s="235" customFormat="1" ht="18" customHeight="1">
      <c r="A30" s="238" t="s">
        <v>305</v>
      </c>
      <c r="B30" s="239" t="s">
        <v>24</v>
      </c>
      <c r="C30" s="243" t="s">
        <v>478</v>
      </c>
      <c r="D30" s="244"/>
    </row>
    <row r="31" spans="1:5" s="235" customFormat="1" ht="18" customHeight="1">
      <c r="A31" s="245" t="s">
        <v>306</v>
      </c>
      <c r="B31" s="239" t="s">
        <v>198</v>
      </c>
      <c r="C31" s="243" t="s">
        <v>307</v>
      </c>
      <c r="D31" s="246"/>
    </row>
    <row r="32" spans="1:5" s="235" customFormat="1" ht="18" customHeight="1">
      <c r="A32" s="247" t="s">
        <v>308</v>
      </c>
      <c r="B32" s="248" t="s">
        <v>84</v>
      </c>
      <c r="C32" s="249" t="s">
        <v>309</v>
      </c>
      <c r="D32" s="250"/>
    </row>
  </sheetData>
  <mergeCells count="12">
    <mergeCell ref="A1:B1"/>
    <mergeCell ref="B3:C3"/>
    <mergeCell ref="B5:B7"/>
    <mergeCell ref="E5:E7"/>
    <mergeCell ref="B8:B12"/>
    <mergeCell ref="E8:E12"/>
    <mergeCell ref="B13:C13"/>
    <mergeCell ref="B14:B18"/>
    <mergeCell ref="E14:E18"/>
    <mergeCell ref="E19:E21"/>
    <mergeCell ref="A24:B24"/>
    <mergeCell ref="C24:D24"/>
  </mergeCells>
  <phoneticPr fontId="3"/>
  <pageMargins left="0.78740157480314965" right="0.59055118110236227" top="0.78740157480314965" bottom="0.59055118110236227" header="0" footer="0.1968503937007874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A423D-DDF0-438C-8F24-D17F4BE4CE8C}">
  <sheetPr codeName="Sheet1"/>
  <dimension ref="A1:W221"/>
  <sheetViews>
    <sheetView zoomScaleNormal="100" workbookViewId="0">
      <pane xSplit="3" ySplit="10" topLeftCell="D11" activePane="bottomRight" state="frozen"/>
      <selection pane="topRight" activeCell="D1" sqref="D1"/>
      <selection pane="bottomLeft" activeCell="A8" sqref="A8"/>
      <selection pane="bottomRight"/>
    </sheetView>
  </sheetViews>
  <sheetFormatPr defaultColWidth="9" defaultRowHeight="18" customHeight="1"/>
  <cols>
    <col min="1" max="1" width="1.86328125" style="14" customWidth="1"/>
    <col min="2" max="2" width="2.86328125" style="31" bestFit="1" customWidth="1"/>
    <col min="3" max="3" width="20" style="31" customWidth="1"/>
    <col min="4" max="4" width="12" style="31" customWidth="1"/>
    <col min="5" max="5" width="12" style="16" customWidth="1"/>
    <col min="6" max="6" width="6.6640625" style="16" customWidth="1"/>
    <col min="7" max="8" width="12" style="16" customWidth="1"/>
    <col min="9" max="9" width="6" style="16" customWidth="1"/>
    <col min="10" max="10" width="12" style="16" customWidth="1"/>
    <col min="11" max="11" width="12" style="30" customWidth="1"/>
    <col min="12" max="12" width="9" style="16"/>
    <col min="13" max="13" width="16.6640625" style="16" customWidth="1"/>
    <col min="14" max="14" width="15.33203125" style="16" customWidth="1"/>
    <col min="15" max="16384" width="9" style="16"/>
  </cols>
  <sheetData>
    <row r="1" spans="2:23" s="12" customFormat="1" ht="18" customHeight="1">
      <c r="B1" s="408" t="s">
        <v>115</v>
      </c>
      <c r="C1" s="409"/>
      <c r="M1" s="254" t="s">
        <v>481</v>
      </c>
      <c r="N1" s="255"/>
      <c r="O1" s="256"/>
      <c r="P1" s="256"/>
      <c r="Q1" s="18"/>
      <c r="R1" s="16"/>
    </row>
    <row r="2" spans="2:23" s="12" customFormat="1" ht="18" customHeight="1">
      <c r="B2" s="259"/>
      <c r="C2" s="259"/>
      <c r="D2" s="12" t="s">
        <v>379</v>
      </c>
      <c r="M2" s="16" t="s">
        <v>314</v>
      </c>
      <c r="N2" s="16"/>
      <c r="O2" s="18"/>
      <c r="P2" s="18"/>
      <c r="Q2" s="18"/>
      <c r="R2" s="16"/>
    </row>
    <row r="3" spans="2:23" s="12" customFormat="1" ht="18" customHeight="1">
      <c r="B3" s="259"/>
      <c r="C3" s="259"/>
      <c r="D3" s="12" t="s">
        <v>137</v>
      </c>
      <c r="M3" s="258" t="s">
        <v>482</v>
      </c>
      <c r="N3" s="258" t="s">
        <v>483</v>
      </c>
      <c r="O3" s="16"/>
      <c r="P3" s="16" t="s">
        <v>479</v>
      </c>
      <c r="Q3" s="16"/>
      <c r="R3" s="16"/>
      <c r="U3" s="16" t="s">
        <v>489</v>
      </c>
      <c r="V3" s="16"/>
      <c r="W3" s="16"/>
    </row>
    <row r="4" spans="2:23" s="12" customFormat="1" ht="18" customHeight="1">
      <c r="B4" s="259"/>
      <c r="C4" s="259"/>
      <c r="D4" s="12" t="s">
        <v>380</v>
      </c>
      <c r="M4" s="253" t="s">
        <v>315</v>
      </c>
      <c r="N4" s="257">
        <f>VLOOKUP(M4,P4:Q9,2,FALSE)</f>
        <v>0.57199999999999995</v>
      </c>
      <c r="O4" s="16"/>
      <c r="P4" s="253" t="s">
        <v>315</v>
      </c>
      <c r="Q4" s="302">
        <f>ROUND(AVERAGE(Q5:Q9),3)</f>
        <v>0.57199999999999995</v>
      </c>
      <c r="R4" s="16"/>
      <c r="U4" s="253" t="s">
        <v>315</v>
      </c>
      <c r="V4" s="302">
        <f>ROUND(AVERAGE(V5:V9),3)</f>
        <v>0.624</v>
      </c>
      <c r="W4" s="16"/>
    </row>
    <row r="5" spans="2:23" s="12" customFormat="1" ht="18" customHeight="1">
      <c r="B5" s="13"/>
      <c r="D5" s="12" t="s">
        <v>381</v>
      </c>
      <c r="G5" s="130"/>
      <c r="M5" s="16"/>
      <c r="N5" s="16"/>
      <c r="O5" s="16"/>
      <c r="P5" s="253" t="s">
        <v>512</v>
      </c>
      <c r="Q5" s="301">
        <f>+消費転換率!D8</f>
        <v>0.58310915773121663</v>
      </c>
      <c r="R5" s="16" t="s">
        <v>480</v>
      </c>
      <c r="U5" s="253" t="s">
        <v>512</v>
      </c>
      <c r="V5" s="301">
        <f>+消費転換率!F8</f>
        <v>0.60056974127502372</v>
      </c>
      <c r="W5" s="16" t="s">
        <v>480</v>
      </c>
    </row>
    <row r="6" spans="2:23" ht="18" customHeight="1" thickBot="1">
      <c r="B6" s="15"/>
      <c r="C6" s="14"/>
      <c r="D6" s="14"/>
      <c r="F6" s="30"/>
      <c r="G6" s="30"/>
      <c r="H6" s="30" t="s">
        <v>117</v>
      </c>
      <c r="I6" s="30"/>
      <c r="J6" s="30"/>
      <c r="P6" s="253" t="s">
        <v>513</v>
      </c>
      <c r="Q6" s="301">
        <f>+消費転換率!D9</f>
        <v>0.5775853283899286</v>
      </c>
      <c r="R6" s="16" t="s">
        <v>480</v>
      </c>
      <c r="U6" s="253" t="s">
        <v>513</v>
      </c>
      <c r="V6" s="301">
        <f>+消費転換率!F9</f>
        <v>0.63696865300484473</v>
      </c>
      <c r="W6" s="16" t="s">
        <v>480</v>
      </c>
    </row>
    <row r="7" spans="2:23" ht="18" customHeight="1">
      <c r="B7" s="17"/>
      <c r="C7" s="14"/>
      <c r="D7" s="412" t="s">
        <v>119</v>
      </c>
      <c r="E7" s="413"/>
      <c r="F7" s="131"/>
      <c r="G7" s="410" t="s">
        <v>105</v>
      </c>
      <c r="H7" s="411"/>
      <c r="I7" s="132"/>
      <c r="J7" s="412" t="s">
        <v>491</v>
      </c>
      <c r="K7" s="413"/>
      <c r="L7" s="18"/>
      <c r="P7" s="253" t="s">
        <v>514</v>
      </c>
      <c r="Q7" s="301">
        <f>+消費転換率!D10</f>
        <v>0.58311276297855064</v>
      </c>
      <c r="R7" s="16" t="s">
        <v>480</v>
      </c>
      <c r="U7" s="253" t="s">
        <v>514</v>
      </c>
      <c r="V7" s="301">
        <f>+消費転換率!F10</f>
        <v>0.66378151341088021</v>
      </c>
      <c r="W7" s="16" t="s">
        <v>480</v>
      </c>
    </row>
    <row r="8" spans="2:23" ht="18" customHeight="1">
      <c r="B8" s="17"/>
      <c r="C8" s="14"/>
      <c r="D8" s="19" t="s">
        <v>101</v>
      </c>
      <c r="E8" s="20" t="s">
        <v>102</v>
      </c>
      <c r="F8" s="10"/>
      <c r="G8" s="151" t="s">
        <v>103</v>
      </c>
      <c r="H8" s="151" t="s">
        <v>104</v>
      </c>
      <c r="I8" s="30"/>
      <c r="J8" s="19" t="s">
        <v>101</v>
      </c>
      <c r="K8" s="20" t="s">
        <v>102</v>
      </c>
      <c r="P8" s="253" t="s">
        <v>515</v>
      </c>
      <c r="Q8" s="301">
        <f>+消費転換率!D11</f>
        <v>0.58519610768136232</v>
      </c>
      <c r="R8" s="16" t="s">
        <v>480</v>
      </c>
      <c r="U8" s="253" t="s">
        <v>515</v>
      </c>
      <c r="V8" s="301">
        <f>+消費転換率!F11</f>
        <v>0.62712124938514513</v>
      </c>
      <c r="W8" s="16" t="s">
        <v>480</v>
      </c>
    </row>
    <row r="9" spans="2:23" ht="18" customHeight="1">
      <c r="B9" s="14"/>
      <c r="C9" s="14"/>
      <c r="D9" s="414" t="s">
        <v>97</v>
      </c>
      <c r="E9" s="420" t="s">
        <v>98</v>
      </c>
      <c r="F9" s="131"/>
      <c r="G9" s="152" t="s">
        <v>100</v>
      </c>
      <c r="H9" s="418" t="s">
        <v>96</v>
      </c>
      <c r="I9" s="30"/>
      <c r="J9" s="414" t="s">
        <v>488</v>
      </c>
      <c r="K9" s="416" t="s">
        <v>490</v>
      </c>
      <c r="P9" s="253" t="s">
        <v>516</v>
      </c>
      <c r="Q9" s="301">
        <f>+消費転換率!D12</f>
        <v>0.53242454386687788</v>
      </c>
      <c r="R9" s="16" t="s">
        <v>480</v>
      </c>
      <c r="U9" s="253" t="s">
        <v>516</v>
      </c>
      <c r="V9" s="301">
        <f>+消費転換率!F12</f>
        <v>0.5918391595392184</v>
      </c>
      <c r="W9" s="16" t="s">
        <v>480</v>
      </c>
    </row>
    <row r="10" spans="2:23" ht="18" customHeight="1" thickBot="1">
      <c r="B10" s="14"/>
      <c r="C10" s="14"/>
      <c r="D10" s="415"/>
      <c r="E10" s="417"/>
      <c r="F10" s="133"/>
      <c r="G10" s="153" t="s">
        <v>116</v>
      </c>
      <c r="H10" s="419"/>
      <c r="I10" s="30"/>
      <c r="J10" s="415"/>
      <c r="K10" s="417"/>
      <c r="P10" s="16" t="s">
        <v>316</v>
      </c>
      <c r="U10" s="16" t="s">
        <v>316</v>
      </c>
    </row>
    <row r="11" spans="2:23" ht="18" customHeight="1">
      <c r="B11" s="325" t="s">
        <v>3</v>
      </c>
      <c r="C11" s="138" t="s">
        <v>453</v>
      </c>
      <c r="D11" s="122"/>
      <c r="E11" s="123"/>
      <c r="F11" s="21"/>
      <c r="G11" s="154">
        <f>マージン計算!J11</f>
        <v>0</v>
      </c>
      <c r="H11" s="154">
        <f>D11+G11</f>
        <v>0</v>
      </c>
      <c r="I11" s="30"/>
      <c r="J11" s="374"/>
      <c r="K11" s="370">
        <f>1-ABS(取引基本表!AZ6/(取引基本表!AV6))</f>
        <v>0.4455540923914485</v>
      </c>
    </row>
    <row r="12" spans="2:23" ht="18" customHeight="1">
      <c r="B12" s="326" t="s">
        <v>4</v>
      </c>
      <c r="C12" s="139" t="s">
        <v>454</v>
      </c>
      <c r="D12" s="124"/>
      <c r="E12" s="125"/>
      <c r="F12" s="21"/>
      <c r="G12" s="155">
        <f>マージン計算!J12</f>
        <v>0</v>
      </c>
      <c r="H12" s="155">
        <f t="shared" ref="H12:H47" si="0">D12+G12</f>
        <v>0</v>
      </c>
      <c r="I12" s="30"/>
      <c r="J12" s="375"/>
      <c r="K12" s="371">
        <f>1-ABS(取引基本表!AZ7/(取引基本表!AV7))</f>
        <v>4.5804916841957199E-3</v>
      </c>
    </row>
    <row r="13" spans="2:23" ht="18" customHeight="1">
      <c r="B13" s="326" t="s">
        <v>5</v>
      </c>
      <c r="C13" s="139" t="s">
        <v>455</v>
      </c>
      <c r="D13" s="124"/>
      <c r="E13" s="125"/>
      <c r="F13" s="21"/>
      <c r="G13" s="155">
        <f>マージン計算!J13</f>
        <v>0</v>
      </c>
      <c r="H13" s="155">
        <f t="shared" si="0"/>
        <v>0</v>
      </c>
      <c r="I13" s="30"/>
      <c r="J13" s="375"/>
      <c r="K13" s="371">
        <f>1-ABS(取引基本表!AZ8/(取引基本表!AV8))</f>
        <v>0.12996956378166813</v>
      </c>
    </row>
    <row r="14" spans="2:23" ht="18" customHeight="1">
      <c r="B14" s="326" t="s">
        <v>159</v>
      </c>
      <c r="C14" s="139" t="s">
        <v>317</v>
      </c>
      <c r="D14" s="124"/>
      <c r="E14" s="125"/>
      <c r="F14" s="21"/>
      <c r="G14" s="155">
        <f>マージン計算!J14</f>
        <v>0</v>
      </c>
      <c r="H14" s="155">
        <f t="shared" si="0"/>
        <v>0</v>
      </c>
      <c r="I14" s="30"/>
      <c r="J14" s="375"/>
      <c r="K14" s="371">
        <f>1-ABS(取引基本表!AZ9/(取引基本表!AV9))</f>
        <v>2.074624554884652E-2</v>
      </c>
    </row>
    <row r="15" spans="2:23" ht="18" customHeight="1">
      <c r="B15" s="326" t="s">
        <v>160</v>
      </c>
      <c r="C15" s="139" t="s">
        <v>318</v>
      </c>
      <c r="D15" s="124"/>
      <c r="E15" s="125"/>
      <c r="F15" s="21"/>
      <c r="G15" s="155">
        <f>マージン計算!J15</f>
        <v>0</v>
      </c>
      <c r="H15" s="155">
        <f t="shared" si="0"/>
        <v>0</v>
      </c>
      <c r="I15" s="30"/>
      <c r="J15" s="375"/>
      <c r="K15" s="371">
        <f>1-ABS(取引基本表!AZ10/(取引基本表!AV10))</f>
        <v>9.2820879462125694E-2</v>
      </c>
    </row>
    <row r="16" spans="2:23" ht="18" customHeight="1">
      <c r="B16" s="326" t="s">
        <v>161</v>
      </c>
      <c r="C16" s="139" t="s">
        <v>319</v>
      </c>
      <c r="D16" s="124"/>
      <c r="E16" s="125"/>
      <c r="F16" s="21"/>
      <c r="G16" s="155">
        <f>マージン計算!J16</f>
        <v>0</v>
      </c>
      <c r="H16" s="155">
        <f t="shared" si="0"/>
        <v>0</v>
      </c>
      <c r="I16" s="30"/>
      <c r="J16" s="375"/>
      <c r="K16" s="371">
        <f>1-ABS(取引基本表!AZ11/(取引基本表!AV11))</f>
        <v>0.15930068282093002</v>
      </c>
    </row>
    <row r="17" spans="1:11" ht="18" customHeight="1">
      <c r="B17" s="326" t="s">
        <v>162</v>
      </c>
      <c r="C17" s="139" t="s">
        <v>320</v>
      </c>
      <c r="D17" s="124"/>
      <c r="E17" s="125"/>
      <c r="F17" s="21"/>
      <c r="G17" s="155">
        <f>マージン計算!J17</f>
        <v>0</v>
      </c>
      <c r="H17" s="155">
        <f t="shared" si="0"/>
        <v>0</v>
      </c>
      <c r="I17" s="30"/>
      <c r="J17" s="375"/>
      <c r="K17" s="371">
        <f>1-ABS(取引基本表!AZ12/(取引基本表!AV12))</f>
        <v>2.3341220750826785E-2</v>
      </c>
    </row>
    <row r="18" spans="1:11" ht="18" customHeight="1">
      <c r="B18" s="326" t="s">
        <v>163</v>
      </c>
      <c r="C18" s="139" t="s">
        <v>456</v>
      </c>
      <c r="D18" s="124"/>
      <c r="E18" s="125"/>
      <c r="F18" s="21"/>
      <c r="G18" s="155">
        <f>マージン計算!J18</f>
        <v>0</v>
      </c>
      <c r="H18" s="155">
        <f t="shared" si="0"/>
        <v>0</v>
      </c>
      <c r="I18" s="30"/>
      <c r="J18" s="375"/>
      <c r="K18" s="371">
        <f>1-ABS(取引基本表!AZ13/(取引基本表!AV13))</f>
        <v>3.2270013643912354E-2</v>
      </c>
    </row>
    <row r="19" spans="1:11" ht="18" customHeight="1">
      <c r="B19" s="326" t="s">
        <v>164</v>
      </c>
      <c r="C19" s="139" t="s">
        <v>174</v>
      </c>
      <c r="D19" s="124"/>
      <c r="E19" s="125"/>
      <c r="F19" s="21"/>
      <c r="G19" s="155">
        <f>マージン計算!J19</f>
        <v>0</v>
      </c>
      <c r="H19" s="155">
        <f t="shared" si="0"/>
        <v>0</v>
      </c>
      <c r="I19" s="30"/>
      <c r="J19" s="375"/>
      <c r="K19" s="371">
        <f>1-ABS(取引基本表!AZ14/(取引基本表!AV14))</f>
        <v>0.2779143133965073</v>
      </c>
    </row>
    <row r="20" spans="1:11" ht="18" customHeight="1">
      <c r="B20" s="326" t="s">
        <v>165</v>
      </c>
      <c r="C20" s="139" t="s">
        <v>321</v>
      </c>
      <c r="D20" s="124"/>
      <c r="E20" s="125"/>
      <c r="F20" s="21"/>
      <c r="G20" s="155">
        <f>マージン計算!J20</f>
        <v>0</v>
      </c>
      <c r="H20" s="155">
        <f t="shared" si="0"/>
        <v>0</v>
      </c>
      <c r="I20" s="30"/>
      <c r="J20" s="375"/>
      <c r="K20" s="371">
        <f>1-ABS(取引基本表!AZ15/(取引基本表!AV15))</f>
        <v>7.79326113694635E-2</v>
      </c>
    </row>
    <row r="21" spans="1:11" ht="18" customHeight="1">
      <c r="B21" s="326" t="s">
        <v>166</v>
      </c>
      <c r="C21" s="139" t="s">
        <v>322</v>
      </c>
      <c r="D21" s="124"/>
      <c r="E21" s="125"/>
      <c r="F21" s="21"/>
      <c r="G21" s="155">
        <f>マージン計算!J21</f>
        <v>0</v>
      </c>
      <c r="H21" s="155">
        <f t="shared" si="0"/>
        <v>0</v>
      </c>
      <c r="I21" s="30"/>
      <c r="J21" s="375"/>
      <c r="K21" s="371">
        <f>1-ABS(取引基本表!AZ16/(取引基本表!AV16))</f>
        <v>1.833480454482872E-2</v>
      </c>
    </row>
    <row r="22" spans="1:11" ht="18" customHeight="1">
      <c r="B22" s="326" t="s">
        <v>167</v>
      </c>
      <c r="C22" s="139" t="s">
        <v>323</v>
      </c>
      <c r="D22" s="124"/>
      <c r="E22" s="125"/>
      <c r="F22" s="21"/>
      <c r="G22" s="155">
        <f>マージン計算!J22</f>
        <v>0</v>
      </c>
      <c r="H22" s="155">
        <f t="shared" si="0"/>
        <v>0</v>
      </c>
      <c r="I22" s="30"/>
      <c r="J22" s="375"/>
      <c r="K22" s="371">
        <f>1-ABS(取引基本表!AZ17/(取引基本表!AV17))</f>
        <v>1.6922635063639335E-2</v>
      </c>
    </row>
    <row r="23" spans="1:11" ht="18" customHeight="1">
      <c r="B23" s="326" t="s">
        <v>168</v>
      </c>
      <c r="C23" s="139" t="s">
        <v>457</v>
      </c>
      <c r="D23" s="124"/>
      <c r="E23" s="125"/>
      <c r="F23" s="21"/>
      <c r="G23" s="155">
        <f>マージン計算!J23</f>
        <v>0</v>
      </c>
      <c r="H23" s="155">
        <f t="shared" si="0"/>
        <v>0</v>
      </c>
      <c r="I23" s="30"/>
      <c r="J23" s="375"/>
      <c r="K23" s="371">
        <f>1-ABS(取引基本表!AZ18/(取引基本表!AV18))</f>
        <v>9.1893367300518447E-3</v>
      </c>
    </row>
    <row r="24" spans="1:11" ht="18" customHeight="1">
      <c r="B24" s="326" t="s">
        <v>169</v>
      </c>
      <c r="C24" s="139" t="s">
        <v>458</v>
      </c>
      <c r="D24" s="124"/>
      <c r="E24" s="125"/>
      <c r="F24" s="21"/>
      <c r="G24" s="155">
        <f>マージン計算!J24</f>
        <v>0</v>
      </c>
      <c r="H24" s="155">
        <f t="shared" si="0"/>
        <v>0</v>
      </c>
      <c r="I24" s="30"/>
      <c r="J24" s="375"/>
      <c r="K24" s="371">
        <f>1-ABS(取引基本表!AZ19/(取引基本表!AV19))</f>
        <v>1.81375510716828E-2</v>
      </c>
    </row>
    <row r="25" spans="1:11" ht="18" customHeight="1">
      <c r="B25" s="326" t="s">
        <v>170</v>
      </c>
      <c r="C25" s="139" t="s">
        <v>459</v>
      </c>
      <c r="D25" s="124"/>
      <c r="E25" s="125"/>
      <c r="F25" s="21"/>
      <c r="G25" s="155">
        <f>マージン計算!J25</f>
        <v>0</v>
      </c>
      <c r="H25" s="155">
        <f t="shared" si="0"/>
        <v>0</v>
      </c>
      <c r="I25" s="30"/>
      <c r="J25" s="375"/>
      <c r="K25" s="371">
        <f>1-ABS(取引基本表!AZ20/(取引基本表!AV20))</f>
        <v>5.2358007360473469E-3</v>
      </c>
    </row>
    <row r="26" spans="1:11" ht="18" customHeight="1">
      <c r="B26" s="326" t="s">
        <v>171</v>
      </c>
      <c r="C26" s="139" t="s">
        <v>460</v>
      </c>
      <c r="D26" s="124"/>
      <c r="E26" s="125"/>
      <c r="F26" s="21"/>
      <c r="G26" s="155">
        <f>マージン計算!J26</f>
        <v>0</v>
      </c>
      <c r="H26" s="155">
        <f t="shared" si="0"/>
        <v>0</v>
      </c>
      <c r="I26" s="30"/>
      <c r="J26" s="375"/>
      <c r="K26" s="371">
        <f>1-ABS(取引基本表!AZ21/(取引基本表!AV21))</f>
        <v>3.27161518219099E-3</v>
      </c>
    </row>
    <row r="27" spans="1:11" ht="18" customHeight="1">
      <c r="B27" s="326" t="s">
        <v>172</v>
      </c>
      <c r="C27" s="139" t="s">
        <v>324</v>
      </c>
      <c r="D27" s="124"/>
      <c r="E27" s="125"/>
      <c r="F27" s="21"/>
      <c r="G27" s="155">
        <f>マージン計算!J27</f>
        <v>0</v>
      </c>
      <c r="H27" s="155">
        <f t="shared" si="0"/>
        <v>0</v>
      </c>
      <c r="J27" s="375"/>
      <c r="K27" s="371">
        <f>1-ABS(取引基本表!AZ22/(取引基本表!AV22))</f>
        <v>1.3280212483399723E-3</v>
      </c>
    </row>
    <row r="28" spans="1:11" ht="18" customHeight="1">
      <c r="B28" s="326" t="s">
        <v>173</v>
      </c>
      <c r="C28" s="141" t="s">
        <v>461</v>
      </c>
      <c r="D28" s="124"/>
      <c r="E28" s="125"/>
      <c r="F28" s="21"/>
      <c r="G28" s="155">
        <f>マージン計算!J28</f>
        <v>0</v>
      </c>
      <c r="H28" s="155">
        <f t="shared" si="0"/>
        <v>0</v>
      </c>
      <c r="J28" s="375"/>
      <c r="K28" s="371">
        <f>1-ABS(取引基本表!AZ23/(取引基本表!AV23))</f>
        <v>1.212694485874799E-5</v>
      </c>
    </row>
    <row r="29" spans="1:11" s="30" customFormat="1" ht="18" customHeight="1">
      <c r="A29" s="14"/>
      <c r="B29" s="326" t="s">
        <v>129</v>
      </c>
      <c r="C29" s="139" t="s">
        <v>325</v>
      </c>
      <c r="D29" s="124"/>
      <c r="E29" s="125"/>
      <c r="F29" s="21"/>
      <c r="G29" s="155">
        <f>マージン計算!J29</f>
        <v>0</v>
      </c>
      <c r="H29" s="155">
        <f t="shared" si="0"/>
        <v>0</v>
      </c>
      <c r="J29" s="375"/>
      <c r="K29" s="371">
        <f>1-ABS(取引基本表!AZ24/(取引基本表!AV24))</f>
        <v>0.13262870328621068</v>
      </c>
    </row>
    <row r="30" spans="1:11" s="30" customFormat="1" ht="18" customHeight="1">
      <c r="A30" s="14"/>
      <c r="B30" s="326" t="s">
        <v>130</v>
      </c>
      <c r="C30" s="22" t="s">
        <v>175</v>
      </c>
      <c r="D30" s="124"/>
      <c r="E30" s="125"/>
      <c r="F30" s="21"/>
      <c r="G30" s="155">
        <f>マージン計算!J30</f>
        <v>0</v>
      </c>
      <c r="H30" s="155">
        <f t="shared" si="0"/>
        <v>0</v>
      </c>
      <c r="J30" s="375"/>
      <c r="K30" s="371">
        <f>1-ABS(取引基本表!AZ25/(取引基本表!AV25))</f>
        <v>5.5326781942850567E-2</v>
      </c>
    </row>
    <row r="31" spans="1:11" s="30" customFormat="1" ht="18" customHeight="1">
      <c r="A31" s="14"/>
      <c r="B31" s="326" t="s">
        <v>131</v>
      </c>
      <c r="C31" s="22" t="s">
        <v>326</v>
      </c>
      <c r="D31" s="124"/>
      <c r="E31" s="125"/>
      <c r="F31" s="21"/>
      <c r="G31" s="155">
        <f>マージン計算!J31</f>
        <v>0</v>
      </c>
      <c r="H31" s="155">
        <f t="shared" si="0"/>
        <v>0</v>
      </c>
      <c r="J31" s="375"/>
      <c r="K31" s="371">
        <f>1-ABS(取引基本表!AZ26/(取引基本表!AV26))</f>
        <v>1</v>
      </c>
    </row>
    <row r="32" spans="1:11" s="30" customFormat="1" ht="18" customHeight="1">
      <c r="A32" s="14"/>
      <c r="B32" s="326" t="s">
        <v>327</v>
      </c>
      <c r="C32" s="139" t="s">
        <v>328</v>
      </c>
      <c r="D32" s="124"/>
      <c r="E32" s="125"/>
      <c r="F32" s="21"/>
      <c r="G32" s="155">
        <f>マージン計算!J32</f>
        <v>0</v>
      </c>
      <c r="H32" s="155">
        <f t="shared" si="0"/>
        <v>0</v>
      </c>
      <c r="J32" s="375"/>
      <c r="K32" s="371">
        <f>1-ABS(取引基本表!AZ27/(取引基本表!AV27))</f>
        <v>0.95240420010547255</v>
      </c>
    </row>
    <row r="33" spans="1:11" s="30" customFormat="1" ht="18" customHeight="1">
      <c r="A33" s="14"/>
      <c r="B33" s="326" t="s">
        <v>329</v>
      </c>
      <c r="C33" s="139" t="s">
        <v>330</v>
      </c>
      <c r="D33" s="124"/>
      <c r="E33" s="125"/>
      <c r="F33" s="21"/>
      <c r="G33" s="155">
        <f>マージン計算!J33</f>
        <v>0</v>
      </c>
      <c r="H33" s="155">
        <f t="shared" si="0"/>
        <v>0</v>
      </c>
      <c r="J33" s="375"/>
      <c r="K33" s="371">
        <f>1-ABS(取引基本表!AZ28/(取引基本表!AV28))</f>
        <v>0.89786003470213993</v>
      </c>
    </row>
    <row r="34" spans="1:11" s="30" customFormat="1" ht="18" customHeight="1">
      <c r="A34" s="14"/>
      <c r="B34" s="326" t="s">
        <v>12</v>
      </c>
      <c r="C34" s="139" t="s">
        <v>331</v>
      </c>
      <c r="D34" s="124"/>
      <c r="E34" s="125"/>
      <c r="F34" s="21"/>
      <c r="G34" s="155">
        <f>マージン計算!J34</f>
        <v>0</v>
      </c>
      <c r="H34" s="155">
        <f t="shared" si="0"/>
        <v>0</v>
      </c>
      <c r="J34" s="375"/>
      <c r="K34" s="371">
        <f>1-ABS(取引基本表!AZ29/(取引基本表!AV29))</f>
        <v>0.68229436367257512</v>
      </c>
    </row>
    <row r="35" spans="1:11" s="30" customFormat="1" ht="18" customHeight="1">
      <c r="A35" s="14"/>
      <c r="B35" s="326" t="s">
        <v>332</v>
      </c>
      <c r="C35" s="139" t="s">
        <v>333</v>
      </c>
      <c r="D35" s="124"/>
      <c r="E35" s="125"/>
      <c r="F35" s="21"/>
      <c r="G35" s="155">
        <f>マージン計算!J35</f>
        <v>0</v>
      </c>
      <c r="H35" s="155">
        <f t="shared" si="0"/>
        <v>0</v>
      </c>
      <c r="J35" s="375"/>
      <c r="K35" s="371">
        <f>1-ABS(取引基本表!AZ30/(取引基本表!AV30))</f>
        <v>0.68245763544851257</v>
      </c>
    </row>
    <row r="36" spans="1:11" s="30" customFormat="1" ht="18" customHeight="1">
      <c r="A36" s="14"/>
      <c r="B36" s="326" t="s">
        <v>334</v>
      </c>
      <c r="C36" s="139" t="s">
        <v>335</v>
      </c>
      <c r="D36" s="124"/>
      <c r="E36" s="125"/>
      <c r="F36" s="21"/>
      <c r="G36" s="155">
        <f>マージン計算!J36</f>
        <v>0</v>
      </c>
      <c r="H36" s="155">
        <f t="shared" si="0"/>
        <v>0</v>
      </c>
      <c r="J36" s="375"/>
      <c r="K36" s="371">
        <f>1-ABS(取引基本表!AZ31/(取引基本表!AV31))</f>
        <v>0.71058762881387627</v>
      </c>
    </row>
    <row r="37" spans="1:11" s="30" customFormat="1" ht="18" customHeight="1">
      <c r="A37" s="14"/>
      <c r="B37" s="326" t="s">
        <v>336</v>
      </c>
      <c r="C37" s="139" t="s">
        <v>6</v>
      </c>
      <c r="D37" s="124"/>
      <c r="E37" s="125"/>
      <c r="F37" s="21"/>
      <c r="G37" s="155">
        <f>マージン計算!J37</f>
        <v>0</v>
      </c>
      <c r="H37" s="155">
        <f t="shared" si="0"/>
        <v>0</v>
      </c>
      <c r="J37" s="375"/>
      <c r="K37" s="371">
        <f>1-ABS(取引基本表!AZ32/(取引基本表!AV32))</f>
        <v>0.86247186592050151</v>
      </c>
    </row>
    <row r="38" spans="1:11" s="30" customFormat="1" ht="18" customHeight="1">
      <c r="A38" s="14"/>
      <c r="B38" s="326" t="s">
        <v>132</v>
      </c>
      <c r="C38" s="139" t="s">
        <v>462</v>
      </c>
      <c r="D38" s="124"/>
      <c r="E38" s="125"/>
      <c r="F38" s="21"/>
      <c r="G38" s="155">
        <f>マージン計算!J38</f>
        <v>0</v>
      </c>
      <c r="H38" s="155">
        <f t="shared" si="0"/>
        <v>0</v>
      </c>
      <c r="J38" s="375"/>
      <c r="K38" s="371">
        <f>1-ABS(取引基本表!AZ33/(取引基本表!AV33))</f>
        <v>0.70533721347248068</v>
      </c>
    </row>
    <row r="39" spans="1:11" s="30" customFormat="1" ht="18" customHeight="1">
      <c r="A39" s="14"/>
      <c r="B39" s="326" t="s">
        <v>337</v>
      </c>
      <c r="C39" s="139" t="s">
        <v>463</v>
      </c>
      <c r="D39" s="124"/>
      <c r="E39" s="125"/>
      <c r="F39" s="21"/>
      <c r="G39" s="155">
        <f>マージン計算!J39</f>
        <v>0</v>
      </c>
      <c r="H39" s="155">
        <f t="shared" si="0"/>
        <v>0</v>
      </c>
      <c r="J39" s="375"/>
      <c r="K39" s="371">
        <f>1-ABS(取引基本表!AZ34/(取引基本表!AV34))</f>
        <v>0.37732536729158506</v>
      </c>
    </row>
    <row r="40" spans="1:11" s="30" customFormat="1" ht="18" customHeight="1">
      <c r="A40" s="14"/>
      <c r="B40" s="326" t="s">
        <v>338</v>
      </c>
      <c r="C40" s="141" t="s">
        <v>339</v>
      </c>
      <c r="D40" s="124"/>
      <c r="E40" s="125"/>
      <c r="F40" s="21"/>
      <c r="G40" s="155">
        <f>マージン計算!J40</f>
        <v>0</v>
      </c>
      <c r="H40" s="155">
        <f t="shared" si="0"/>
        <v>0</v>
      </c>
      <c r="J40" s="375"/>
      <c r="K40" s="371">
        <f>1-ABS(取引基本表!AZ35/(取引基本表!AV35))</f>
        <v>1</v>
      </c>
    </row>
    <row r="41" spans="1:11" s="30" customFormat="1" ht="18" customHeight="1">
      <c r="A41" s="14"/>
      <c r="B41" s="326" t="s">
        <v>340</v>
      </c>
      <c r="C41" s="141" t="s">
        <v>341</v>
      </c>
      <c r="D41" s="124"/>
      <c r="E41" s="125"/>
      <c r="F41" s="21"/>
      <c r="G41" s="155">
        <f>マージン計算!J41</f>
        <v>0</v>
      </c>
      <c r="H41" s="155">
        <f t="shared" si="0"/>
        <v>0</v>
      </c>
      <c r="J41" s="375"/>
      <c r="K41" s="371">
        <f>1-ABS(取引基本表!AZ36/(取引基本表!AV36))</f>
        <v>0.64860420650095607</v>
      </c>
    </row>
    <row r="42" spans="1:11" s="30" customFormat="1" ht="18" customHeight="1">
      <c r="A42" s="14"/>
      <c r="B42" s="326" t="s">
        <v>342</v>
      </c>
      <c r="C42" s="139" t="s">
        <v>464</v>
      </c>
      <c r="D42" s="124"/>
      <c r="E42" s="125"/>
      <c r="F42" s="21"/>
      <c r="G42" s="155">
        <f>マージン計算!J42</f>
        <v>0</v>
      </c>
      <c r="H42" s="155">
        <f t="shared" si="0"/>
        <v>0</v>
      </c>
      <c r="J42" s="375"/>
      <c r="K42" s="371">
        <f>1-ABS(取引基本表!AZ37/(取引基本表!AV37))</f>
        <v>0.9792861041321792</v>
      </c>
    </row>
    <row r="43" spans="1:11" s="30" customFormat="1" ht="18.75">
      <c r="A43" s="14"/>
      <c r="B43" s="326" t="s">
        <v>343</v>
      </c>
      <c r="C43" s="260" t="s">
        <v>465</v>
      </c>
      <c r="D43" s="124"/>
      <c r="E43" s="125"/>
      <c r="F43" s="21"/>
      <c r="G43" s="155">
        <f>マージン計算!J43</f>
        <v>0</v>
      </c>
      <c r="H43" s="155">
        <f t="shared" si="0"/>
        <v>0</v>
      </c>
      <c r="J43" s="375"/>
      <c r="K43" s="371">
        <f>1-ABS(取引基本表!AZ38/(取引基本表!AV38))</f>
        <v>0.95791460935230899</v>
      </c>
    </row>
    <row r="44" spans="1:11" s="30" customFormat="1" ht="18" customHeight="1">
      <c r="A44" s="14"/>
      <c r="B44" s="326" t="s">
        <v>344</v>
      </c>
      <c r="C44" s="139" t="s">
        <v>345</v>
      </c>
      <c r="D44" s="124"/>
      <c r="E44" s="125"/>
      <c r="F44" s="21"/>
      <c r="G44" s="155">
        <f>マージン計算!J44</f>
        <v>0</v>
      </c>
      <c r="H44" s="155">
        <f t="shared" si="0"/>
        <v>0</v>
      </c>
      <c r="J44" s="375"/>
      <c r="K44" s="371">
        <f>1-ABS(取引基本表!AZ39/(取引基本表!AV39))</f>
        <v>0.51455742714034303</v>
      </c>
    </row>
    <row r="45" spans="1:11" s="30" customFormat="1" ht="18" customHeight="1">
      <c r="A45" s="14"/>
      <c r="B45" s="326" t="s">
        <v>346</v>
      </c>
      <c r="C45" s="139" t="s">
        <v>466</v>
      </c>
      <c r="D45" s="124"/>
      <c r="E45" s="125"/>
      <c r="F45" s="21"/>
      <c r="G45" s="155">
        <f>マージン計算!J45</f>
        <v>0</v>
      </c>
      <c r="H45" s="155">
        <f t="shared" si="0"/>
        <v>0</v>
      </c>
      <c r="J45" s="375"/>
      <c r="K45" s="371">
        <f>1-ABS(取引基本表!AZ40/(取引基本表!AV40))</f>
        <v>0.83316180588137367</v>
      </c>
    </row>
    <row r="46" spans="1:11" s="30" customFormat="1" ht="18" customHeight="1">
      <c r="A46" s="14"/>
      <c r="B46" s="326" t="s">
        <v>347</v>
      </c>
      <c r="C46" s="139" t="s">
        <v>467</v>
      </c>
      <c r="D46" s="124"/>
      <c r="E46" s="125"/>
      <c r="F46" s="21"/>
      <c r="G46" s="155">
        <f>マージン計算!J46</f>
        <v>0</v>
      </c>
      <c r="H46" s="155">
        <f t="shared" si="0"/>
        <v>0</v>
      </c>
      <c r="J46" s="375"/>
      <c r="K46" s="371">
        <f>1-ABS(取引基本表!AZ41/(取引基本表!AV41))</f>
        <v>1</v>
      </c>
    </row>
    <row r="47" spans="1:11" s="30" customFormat="1" ht="18" customHeight="1" thickBot="1">
      <c r="A47" s="14"/>
      <c r="B47" s="327" t="s">
        <v>348</v>
      </c>
      <c r="C47" s="140" t="s">
        <v>468</v>
      </c>
      <c r="D47" s="126"/>
      <c r="E47" s="127"/>
      <c r="F47" s="21"/>
      <c r="G47" s="155">
        <f>マージン計算!J47</f>
        <v>0</v>
      </c>
      <c r="H47" s="155">
        <f t="shared" si="0"/>
        <v>0</v>
      </c>
      <c r="J47" s="376"/>
      <c r="K47" s="372">
        <f>1-ABS(取引基本表!AZ42/(取引基本表!AV42))</f>
        <v>0.39792791189671195</v>
      </c>
    </row>
    <row r="48" spans="1:11" s="30" customFormat="1" ht="18" customHeight="1">
      <c r="A48" s="14"/>
      <c r="B48" s="23"/>
      <c r="C48" s="24" t="s">
        <v>99</v>
      </c>
      <c r="D48" s="128">
        <f>SUM(D11:D47)</f>
        <v>0</v>
      </c>
      <c r="E48" s="129">
        <f>SUM(E11:E47)</f>
        <v>0</v>
      </c>
      <c r="F48" s="25"/>
      <c r="G48" s="157">
        <f>マージン計算!J48</f>
        <v>0</v>
      </c>
      <c r="H48" s="157">
        <f>SUM(H11:H47)</f>
        <v>0</v>
      </c>
    </row>
    <row r="49" spans="1:8" s="30" customFormat="1" ht="18" customHeight="1">
      <c r="A49" s="14"/>
      <c r="B49" s="26"/>
      <c r="C49" s="27"/>
      <c r="D49" s="28" t="s">
        <v>176</v>
      </c>
      <c r="E49" s="29" t="s">
        <v>177</v>
      </c>
      <c r="F49" s="25"/>
      <c r="G49" s="156" t="s">
        <v>178</v>
      </c>
      <c r="H49" s="156" t="s">
        <v>179</v>
      </c>
    </row>
    <row r="50" spans="1:8" s="30" customFormat="1" ht="18" customHeight="1">
      <c r="A50" s="14"/>
      <c r="B50" s="14"/>
      <c r="C50" s="14"/>
      <c r="D50" s="14"/>
    </row>
    <row r="51" spans="1:8" s="30" customFormat="1" ht="18" customHeight="1">
      <c r="A51" s="14"/>
      <c r="B51" s="14"/>
      <c r="C51" s="14"/>
      <c r="D51" s="14"/>
    </row>
    <row r="52" spans="1:8" s="30" customFormat="1" ht="18" customHeight="1">
      <c r="A52" s="14"/>
      <c r="B52" s="14"/>
      <c r="C52" s="14"/>
      <c r="D52" s="14"/>
    </row>
    <row r="53" spans="1:8" s="30" customFormat="1" ht="18" customHeight="1">
      <c r="A53" s="14"/>
      <c r="B53" s="14"/>
      <c r="C53" s="14"/>
      <c r="D53" s="14"/>
    </row>
    <row r="54" spans="1:8" s="30" customFormat="1" ht="18" customHeight="1">
      <c r="A54" s="14"/>
      <c r="B54" s="14"/>
      <c r="C54" s="14"/>
      <c r="D54" s="14"/>
    </row>
    <row r="55" spans="1:8" s="30" customFormat="1" ht="18" customHeight="1">
      <c r="A55" s="14"/>
      <c r="B55" s="14"/>
      <c r="C55" s="14"/>
      <c r="D55" s="14"/>
    </row>
    <row r="56" spans="1:8" s="30" customFormat="1" ht="18" customHeight="1">
      <c r="A56" s="14"/>
      <c r="B56" s="14"/>
      <c r="C56" s="14"/>
      <c r="D56" s="14"/>
    </row>
    <row r="57" spans="1:8" s="30" customFormat="1" ht="18" customHeight="1">
      <c r="A57" s="14"/>
      <c r="B57" s="14"/>
      <c r="C57" s="14"/>
      <c r="D57" s="14"/>
    </row>
    <row r="58" spans="1:8" s="30" customFormat="1" ht="18" customHeight="1">
      <c r="A58" s="14"/>
      <c r="B58" s="14"/>
      <c r="C58" s="14"/>
      <c r="D58" s="14"/>
    </row>
    <row r="59" spans="1:8" s="30" customFormat="1" ht="18" customHeight="1">
      <c r="A59" s="14"/>
      <c r="B59" s="14"/>
      <c r="C59" s="14"/>
      <c r="D59" s="14"/>
    </row>
    <row r="60" spans="1:8" s="30" customFormat="1" ht="18" customHeight="1">
      <c r="A60" s="14"/>
      <c r="B60" s="14"/>
      <c r="C60" s="14"/>
      <c r="D60" s="14"/>
    </row>
    <row r="61" spans="1:8" s="30" customFormat="1" ht="18" customHeight="1">
      <c r="A61" s="14"/>
      <c r="B61" s="14"/>
      <c r="C61" s="14"/>
      <c r="D61" s="14"/>
    </row>
    <row r="62" spans="1:8" s="30" customFormat="1" ht="18" customHeight="1">
      <c r="A62" s="14"/>
      <c r="B62" s="14"/>
      <c r="C62" s="14"/>
      <c r="D62" s="14"/>
    </row>
    <row r="63" spans="1:8" s="30" customFormat="1" ht="18" customHeight="1">
      <c r="A63" s="14"/>
      <c r="B63" s="14"/>
      <c r="C63" s="14"/>
      <c r="D63" s="14"/>
    </row>
    <row r="64" spans="1:8" s="30" customFormat="1" ht="18" customHeight="1">
      <c r="A64" s="14"/>
      <c r="B64" s="14"/>
      <c r="C64" s="14"/>
      <c r="D64" s="14"/>
    </row>
    <row r="65" spans="1:4" s="30" customFormat="1" ht="18" customHeight="1">
      <c r="A65" s="14"/>
      <c r="B65" s="14"/>
      <c r="C65" s="14"/>
      <c r="D65" s="14"/>
    </row>
    <row r="66" spans="1:4" s="30" customFormat="1" ht="18" customHeight="1">
      <c r="A66" s="14"/>
      <c r="B66" s="14"/>
      <c r="C66" s="14"/>
      <c r="D66" s="14"/>
    </row>
    <row r="67" spans="1:4" s="30" customFormat="1" ht="18" customHeight="1">
      <c r="A67" s="14"/>
      <c r="B67" s="14"/>
      <c r="C67" s="14"/>
      <c r="D67" s="14"/>
    </row>
    <row r="68" spans="1:4" s="30" customFormat="1" ht="18" customHeight="1">
      <c r="A68" s="14"/>
      <c r="B68" s="14"/>
      <c r="C68" s="14"/>
      <c r="D68" s="14"/>
    </row>
    <row r="69" spans="1:4" s="30" customFormat="1" ht="18" customHeight="1">
      <c r="A69" s="14"/>
      <c r="B69" s="14"/>
      <c r="C69" s="14"/>
      <c r="D69" s="14"/>
    </row>
    <row r="70" spans="1:4" s="30" customFormat="1" ht="18" customHeight="1">
      <c r="A70" s="14"/>
      <c r="B70" s="14"/>
      <c r="C70" s="14"/>
      <c r="D70" s="14"/>
    </row>
    <row r="71" spans="1:4" s="30" customFormat="1" ht="18" customHeight="1">
      <c r="A71" s="14"/>
      <c r="B71" s="14"/>
      <c r="C71" s="14"/>
      <c r="D71" s="14"/>
    </row>
    <row r="72" spans="1:4" s="30" customFormat="1" ht="18" customHeight="1">
      <c r="A72" s="14"/>
      <c r="B72" s="14"/>
      <c r="C72" s="14"/>
      <c r="D72" s="14"/>
    </row>
    <row r="73" spans="1:4" s="30" customFormat="1" ht="18" customHeight="1">
      <c r="A73" s="14"/>
      <c r="B73" s="14"/>
      <c r="C73" s="14"/>
      <c r="D73" s="14"/>
    </row>
    <row r="74" spans="1:4" s="30" customFormat="1" ht="18" customHeight="1">
      <c r="A74" s="14"/>
      <c r="B74" s="14"/>
      <c r="C74" s="14"/>
      <c r="D74" s="14"/>
    </row>
    <row r="75" spans="1:4" s="30" customFormat="1" ht="18" customHeight="1">
      <c r="A75" s="14"/>
      <c r="B75" s="14"/>
      <c r="C75" s="14"/>
      <c r="D75" s="14"/>
    </row>
    <row r="76" spans="1:4" s="30" customFormat="1" ht="18" customHeight="1">
      <c r="A76" s="14"/>
      <c r="B76" s="14"/>
      <c r="C76" s="14"/>
      <c r="D76" s="14"/>
    </row>
    <row r="77" spans="1:4" s="30" customFormat="1" ht="18" customHeight="1">
      <c r="A77" s="14"/>
      <c r="B77" s="14"/>
      <c r="C77" s="14"/>
      <c r="D77" s="14"/>
    </row>
    <row r="78" spans="1:4" s="30" customFormat="1" ht="18" customHeight="1">
      <c r="A78" s="14"/>
      <c r="B78" s="14"/>
      <c r="C78" s="14"/>
      <c r="D78" s="14"/>
    </row>
    <row r="79" spans="1:4" s="30" customFormat="1" ht="18" customHeight="1">
      <c r="A79" s="14"/>
      <c r="B79" s="14"/>
      <c r="C79" s="14"/>
      <c r="D79" s="14"/>
    </row>
    <row r="80" spans="1:4" s="30" customFormat="1" ht="18" customHeight="1">
      <c r="A80" s="14"/>
      <c r="B80" s="14"/>
      <c r="C80" s="14"/>
      <c r="D80" s="14"/>
    </row>
    <row r="81" spans="1:4" s="30" customFormat="1" ht="18" customHeight="1">
      <c r="A81" s="14"/>
      <c r="B81" s="14"/>
      <c r="C81" s="14"/>
      <c r="D81" s="14"/>
    </row>
    <row r="82" spans="1:4" s="30" customFormat="1" ht="18" customHeight="1">
      <c r="A82" s="14"/>
      <c r="B82" s="14"/>
      <c r="C82" s="14"/>
      <c r="D82" s="14"/>
    </row>
    <row r="83" spans="1:4" s="30" customFormat="1" ht="18" customHeight="1">
      <c r="A83" s="14"/>
      <c r="B83" s="14"/>
      <c r="C83" s="14"/>
      <c r="D83" s="14"/>
    </row>
    <row r="84" spans="1:4" s="30" customFormat="1" ht="18" customHeight="1">
      <c r="A84" s="14"/>
      <c r="B84" s="14"/>
      <c r="C84" s="14"/>
      <c r="D84" s="14"/>
    </row>
    <row r="85" spans="1:4" s="30" customFormat="1" ht="18" customHeight="1">
      <c r="A85" s="14"/>
      <c r="B85" s="14"/>
      <c r="C85" s="14"/>
      <c r="D85" s="14"/>
    </row>
    <row r="86" spans="1:4" s="30" customFormat="1" ht="18" customHeight="1">
      <c r="A86" s="14"/>
      <c r="B86" s="14"/>
      <c r="C86" s="14"/>
      <c r="D86" s="14"/>
    </row>
    <row r="87" spans="1:4" s="30" customFormat="1" ht="18" customHeight="1">
      <c r="A87" s="14"/>
      <c r="B87" s="14"/>
      <c r="C87" s="14"/>
      <c r="D87" s="14"/>
    </row>
    <row r="88" spans="1:4" s="30" customFormat="1" ht="18" customHeight="1">
      <c r="A88" s="14"/>
      <c r="B88" s="14"/>
      <c r="C88" s="14"/>
      <c r="D88" s="14"/>
    </row>
    <row r="89" spans="1:4" s="30" customFormat="1" ht="18" customHeight="1">
      <c r="A89" s="14"/>
      <c r="B89" s="14"/>
      <c r="C89" s="14"/>
      <c r="D89" s="14"/>
    </row>
    <row r="90" spans="1:4" s="30" customFormat="1" ht="18" customHeight="1">
      <c r="A90" s="14"/>
      <c r="B90" s="14"/>
      <c r="C90" s="14"/>
      <c r="D90" s="14"/>
    </row>
    <row r="91" spans="1:4" s="30" customFormat="1" ht="18" customHeight="1">
      <c r="A91" s="14"/>
      <c r="B91" s="14"/>
      <c r="C91" s="14"/>
      <c r="D91" s="14"/>
    </row>
    <row r="92" spans="1:4" s="30" customFormat="1" ht="18" customHeight="1">
      <c r="A92" s="14"/>
      <c r="B92" s="14"/>
      <c r="C92" s="14"/>
      <c r="D92" s="14"/>
    </row>
    <row r="93" spans="1:4" s="30" customFormat="1" ht="18" customHeight="1">
      <c r="A93" s="14"/>
      <c r="B93" s="14"/>
      <c r="C93" s="14"/>
      <c r="D93" s="14"/>
    </row>
    <row r="94" spans="1:4" s="30" customFormat="1" ht="18" customHeight="1">
      <c r="A94" s="14"/>
      <c r="B94" s="14"/>
      <c r="C94" s="14"/>
      <c r="D94" s="14"/>
    </row>
    <row r="95" spans="1:4" s="30" customFormat="1" ht="18" customHeight="1">
      <c r="A95" s="14"/>
      <c r="B95" s="14"/>
      <c r="C95" s="14"/>
      <c r="D95" s="14"/>
    </row>
    <row r="96" spans="1:4" s="30" customFormat="1" ht="18" customHeight="1">
      <c r="A96" s="14"/>
      <c r="B96" s="14"/>
      <c r="C96" s="14"/>
      <c r="D96" s="14"/>
    </row>
    <row r="97" spans="1:4" s="30" customFormat="1" ht="18" customHeight="1">
      <c r="A97" s="14"/>
      <c r="B97" s="14"/>
      <c r="C97" s="14"/>
      <c r="D97" s="14"/>
    </row>
    <row r="98" spans="1:4" s="30" customFormat="1" ht="18" customHeight="1">
      <c r="A98" s="14"/>
      <c r="B98" s="14"/>
      <c r="C98" s="14"/>
      <c r="D98" s="14"/>
    </row>
    <row r="99" spans="1:4" s="30" customFormat="1" ht="18" customHeight="1">
      <c r="A99" s="14"/>
      <c r="B99" s="14"/>
      <c r="C99" s="14"/>
      <c r="D99" s="14"/>
    </row>
    <row r="100" spans="1:4" s="30" customFormat="1" ht="18" customHeight="1">
      <c r="A100" s="14"/>
      <c r="B100" s="14"/>
      <c r="C100" s="14"/>
      <c r="D100" s="14"/>
    </row>
    <row r="101" spans="1:4" s="30" customFormat="1" ht="18" customHeight="1">
      <c r="A101" s="14"/>
      <c r="B101" s="14"/>
      <c r="C101" s="14"/>
      <c r="D101" s="14"/>
    </row>
    <row r="102" spans="1:4" s="30" customFormat="1" ht="18" customHeight="1">
      <c r="A102" s="14"/>
      <c r="B102" s="14"/>
      <c r="C102" s="14"/>
      <c r="D102" s="14"/>
    </row>
    <row r="103" spans="1:4" s="30" customFormat="1" ht="18" customHeight="1">
      <c r="A103" s="14"/>
      <c r="B103" s="14"/>
      <c r="C103" s="14"/>
      <c r="D103" s="14"/>
    </row>
    <row r="104" spans="1:4" s="30" customFormat="1" ht="18" customHeight="1">
      <c r="A104" s="14"/>
      <c r="B104" s="14"/>
      <c r="C104" s="14"/>
      <c r="D104" s="14"/>
    </row>
    <row r="105" spans="1:4" s="30" customFormat="1" ht="18" customHeight="1">
      <c r="A105" s="14"/>
      <c r="B105" s="14"/>
      <c r="C105" s="14"/>
      <c r="D105" s="14"/>
    </row>
    <row r="106" spans="1:4" s="30" customFormat="1" ht="18" customHeight="1">
      <c r="A106" s="14"/>
      <c r="B106" s="14"/>
      <c r="C106" s="14"/>
      <c r="D106" s="14"/>
    </row>
    <row r="107" spans="1:4" s="30" customFormat="1" ht="18" customHeight="1">
      <c r="A107" s="14"/>
      <c r="B107" s="14"/>
      <c r="C107" s="14"/>
      <c r="D107" s="14"/>
    </row>
    <row r="108" spans="1:4" s="30" customFormat="1" ht="18" customHeight="1">
      <c r="A108" s="14"/>
      <c r="B108" s="14"/>
      <c r="C108" s="14"/>
      <c r="D108" s="14"/>
    </row>
    <row r="109" spans="1:4" s="30" customFormat="1" ht="18" customHeight="1">
      <c r="A109" s="14"/>
      <c r="B109" s="14"/>
      <c r="C109" s="14"/>
      <c r="D109" s="14"/>
    </row>
    <row r="110" spans="1:4" s="30" customFormat="1" ht="18" customHeight="1">
      <c r="A110" s="14"/>
      <c r="B110" s="14"/>
      <c r="C110" s="14"/>
      <c r="D110" s="14"/>
    </row>
    <row r="111" spans="1:4" s="30" customFormat="1" ht="18" customHeight="1">
      <c r="A111" s="14"/>
      <c r="B111" s="14"/>
      <c r="C111" s="14"/>
      <c r="D111" s="14"/>
    </row>
    <row r="112" spans="1:4" s="30" customFormat="1" ht="18" customHeight="1">
      <c r="A112" s="14"/>
      <c r="B112" s="14"/>
      <c r="C112" s="14"/>
      <c r="D112" s="14"/>
    </row>
    <row r="113" spans="1:4" s="30" customFormat="1" ht="18" customHeight="1">
      <c r="A113" s="14"/>
      <c r="B113" s="14"/>
      <c r="C113" s="14"/>
      <c r="D113" s="14"/>
    </row>
    <row r="114" spans="1:4" s="30" customFormat="1" ht="18" customHeight="1">
      <c r="A114" s="14"/>
      <c r="B114" s="14"/>
      <c r="C114" s="14"/>
      <c r="D114" s="14"/>
    </row>
    <row r="115" spans="1:4" s="30" customFormat="1" ht="18" customHeight="1">
      <c r="A115" s="14"/>
      <c r="B115" s="14"/>
      <c r="C115" s="14"/>
      <c r="D115" s="14"/>
    </row>
    <row r="116" spans="1:4" s="30" customFormat="1" ht="18" customHeight="1">
      <c r="A116" s="14"/>
      <c r="B116" s="14"/>
      <c r="C116" s="14"/>
      <c r="D116" s="14"/>
    </row>
    <row r="117" spans="1:4" s="30" customFormat="1" ht="18" customHeight="1">
      <c r="A117" s="14"/>
      <c r="B117" s="14"/>
      <c r="C117" s="14"/>
      <c r="D117" s="14"/>
    </row>
    <row r="118" spans="1:4" s="30" customFormat="1" ht="18" customHeight="1">
      <c r="A118" s="14"/>
      <c r="B118" s="14"/>
      <c r="C118" s="14"/>
      <c r="D118" s="14"/>
    </row>
    <row r="119" spans="1:4" s="30" customFormat="1" ht="18" customHeight="1">
      <c r="A119" s="14"/>
      <c r="B119" s="14"/>
      <c r="C119" s="14"/>
      <c r="D119" s="14"/>
    </row>
    <row r="120" spans="1:4" s="30" customFormat="1" ht="18" customHeight="1">
      <c r="A120" s="14"/>
      <c r="B120" s="14"/>
      <c r="C120" s="14"/>
      <c r="D120" s="14"/>
    </row>
    <row r="121" spans="1:4" s="30" customFormat="1" ht="18" customHeight="1">
      <c r="A121" s="14"/>
      <c r="B121" s="14"/>
      <c r="C121" s="14"/>
      <c r="D121" s="14"/>
    </row>
    <row r="122" spans="1:4" s="30" customFormat="1" ht="18" customHeight="1">
      <c r="A122" s="14"/>
      <c r="B122" s="14"/>
      <c r="C122" s="14"/>
      <c r="D122" s="14"/>
    </row>
    <row r="123" spans="1:4" s="30" customFormat="1" ht="18" customHeight="1">
      <c r="A123" s="14"/>
      <c r="B123" s="14"/>
      <c r="C123" s="14"/>
      <c r="D123" s="14"/>
    </row>
    <row r="124" spans="1:4" s="30" customFormat="1" ht="18" customHeight="1">
      <c r="A124" s="14"/>
      <c r="B124" s="14"/>
      <c r="C124" s="14"/>
      <c r="D124" s="14"/>
    </row>
    <row r="125" spans="1:4" s="30" customFormat="1" ht="18" customHeight="1">
      <c r="A125" s="14"/>
      <c r="B125" s="14"/>
      <c r="C125" s="14"/>
      <c r="D125" s="14"/>
    </row>
    <row r="126" spans="1:4" s="30" customFormat="1" ht="18" customHeight="1">
      <c r="A126" s="14"/>
      <c r="B126" s="14"/>
      <c r="C126" s="14"/>
      <c r="D126" s="14"/>
    </row>
    <row r="127" spans="1:4" s="30" customFormat="1" ht="18" customHeight="1">
      <c r="A127" s="14"/>
      <c r="B127" s="14"/>
      <c r="C127" s="14"/>
      <c r="D127" s="14"/>
    </row>
    <row r="128" spans="1:4" s="30" customFormat="1" ht="18" customHeight="1">
      <c r="A128" s="14"/>
      <c r="B128" s="14"/>
      <c r="C128" s="14"/>
      <c r="D128" s="14"/>
    </row>
    <row r="129" spans="1:4" s="30" customFormat="1" ht="18" customHeight="1">
      <c r="A129" s="14"/>
      <c r="B129" s="14"/>
      <c r="C129" s="14"/>
      <c r="D129" s="14"/>
    </row>
    <row r="130" spans="1:4" s="30" customFormat="1" ht="18" customHeight="1">
      <c r="A130" s="14"/>
      <c r="B130" s="14"/>
      <c r="C130" s="14"/>
      <c r="D130" s="14"/>
    </row>
    <row r="131" spans="1:4" s="30" customFormat="1" ht="18" customHeight="1">
      <c r="A131" s="14"/>
      <c r="B131" s="14"/>
      <c r="C131" s="14"/>
      <c r="D131" s="14"/>
    </row>
    <row r="132" spans="1:4" s="30" customFormat="1" ht="18" customHeight="1">
      <c r="A132" s="14"/>
      <c r="B132" s="14"/>
      <c r="C132" s="14"/>
      <c r="D132" s="14"/>
    </row>
    <row r="133" spans="1:4" s="30" customFormat="1" ht="18" customHeight="1">
      <c r="A133" s="14"/>
      <c r="B133" s="14"/>
      <c r="C133" s="14"/>
      <c r="D133" s="14"/>
    </row>
    <row r="134" spans="1:4" s="30" customFormat="1" ht="18" customHeight="1">
      <c r="A134" s="14"/>
      <c r="B134" s="14"/>
      <c r="C134" s="14"/>
      <c r="D134" s="14"/>
    </row>
    <row r="135" spans="1:4" s="30" customFormat="1" ht="18" customHeight="1">
      <c r="A135" s="14"/>
      <c r="B135" s="14"/>
      <c r="C135" s="14"/>
      <c r="D135" s="14"/>
    </row>
    <row r="136" spans="1:4" s="30" customFormat="1" ht="18" customHeight="1">
      <c r="A136" s="14"/>
      <c r="B136" s="14"/>
      <c r="C136" s="14"/>
      <c r="D136" s="14"/>
    </row>
    <row r="137" spans="1:4" s="30" customFormat="1" ht="18" customHeight="1">
      <c r="A137" s="14"/>
      <c r="B137" s="14"/>
      <c r="C137" s="14"/>
      <c r="D137" s="14"/>
    </row>
    <row r="138" spans="1:4" s="30" customFormat="1" ht="18" customHeight="1">
      <c r="A138" s="14"/>
      <c r="B138" s="14"/>
      <c r="C138" s="14"/>
      <c r="D138" s="14"/>
    </row>
    <row r="139" spans="1:4" s="30" customFormat="1" ht="18" customHeight="1">
      <c r="A139" s="14"/>
      <c r="B139" s="14"/>
      <c r="C139" s="14"/>
      <c r="D139" s="14"/>
    </row>
    <row r="140" spans="1:4" s="30" customFormat="1" ht="18" customHeight="1">
      <c r="A140" s="14"/>
      <c r="B140" s="14"/>
      <c r="C140" s="14"/>
      <c r="D140" s="14"/>
    </row>
    <row r="141" spans="1:4" s="30" customFormat="1" ht="18" customHeight="1">
      <c r="A141" s="14"/>
      <c r="B141" s="14"/>
      <c r="C141" s="14"/>
      <c r="D141" s="14"/>
    </row>
    <row r="142" spans="1:4" s="30" customFormat="1" ht="18" customHeight="1">
      <c r="A142" s="14"/>
      <c r="B142" s="14"/>
      <c r="C142" s="14"/>
      <c r="D142" s="14"/>
    </row>
    <row r="143" spans="1:4" s="30" customFormat="1" ht="18" customHeight="1">
      <c r="A143" s="14"/>
      <c r="B143" s="14"/>
      <c r="C143" s="14"/>
      <c r="D143" s="14"/>
    </row>
    <row r="144" spans="1:4" s="30" customFormat="1" ht="18" customHeight="1">
      <c r="A144" s="14"/>
      <c r="B144" s="14"/>
      <c r="C144" s="14"/>
      <c r="D144" s="14"/>
    </row>
    <row r="145" spans="1:4" s="30" customFormat="1" ht="18" customHeight="1">
      <c r="A145" s="14"/>
      <c r="B145" s="14"/>
      <c r="C145" s="14"/>
      <c r="D145" s="14"/>
    </row>
    <row r="146" spans="1:4" s="30" customFormat="1" ht="18" customHeight="1">
      <c r="A146" s="14"/>
      <c r="B146" s="14"/>
      <c r="C146" s="14"/>
      <c r="D146" s="14"/>
    </row>
    <row r="147" spans="1:4" s="30" customFormat="1" ht="18" customHeight="1">
      <c r="A147" s="14"/>
      <c r="B147" s="14"/>
      <c r="C147" s="14"/>
      <c r="D147" s="14"/>
    </row>
    <row r="148" spans="1:4" s="30" customFormat="1" ht="18" customHeight="1">
      <c r="A148" s="14"/>
      <c r="B148" s="14"/>
      <c r="C148" s="14"/>
      <c r="D148" s="14"/>
    </row>
    <row r="149" spans="1:4" s="30" customFormat="1" ht="18" customHeight="1">
      <c r="A149" s="14"/>
      <c r="B149" s="14"/>
      <c r="C149" s="14"/>
      <c r="D149" s="14"/>
    </row>
    <row r="150" spans="1:4" s="30" customFormat="1" ht="18" customHeight="1">
      <c r="A150" s="14"/>
      <c r="B150" s="14"/>
      <c r="C150" s="14"/>
      <c r="D150" s="14"/>
    </row>
    <row r="151" spans="1:4" s="30" customFormat="1" ht="18" customHeight="1">
      <c r="A151" s="14"/>
      <c r="B151" s="14"/>
      <c r="C151" s="14"/>
      <c r="D151" s="14"/>
    </row>
    <row r="152" spans="1:4" s="30" customFormat="1" ht="18" customHeight="1">
      <c r="A152" s="14"/>
      <c r="B152" s="14"/>
      <c r="C152" s="14"/>
      <c r="D152" s="14"/>
    </row>
    <row r="153" spans="1:4" s="30" customFormat="1" ht="18" customHeight="1">
      <c r="A153" s="14"/>
      <c r="B153" s="14"/>
      <c r="C153" s="14"/>
      <c r="D153" s="14"/>
    </row>
    <row r="154" spans="1:4" s="30" customFormat="1" ht="18" customHeight="1">
      <c r="A154" s="14"/>
      <c r="B154" s="14"/>
      <c r="C154" s="14"/>
      <c r="D154" s="14"/>
    </row>
    <row r="155" spans="1:4" s="30" customFormat="1" ht="18" customHeight="1">
      <c r="A155" s="14"/>
      <c r="B155" s="14"/>
      <c r="C155" s="14"/>
      <c r="D155" s="14"/>
    </row>
    <row r="156" spans="1:4" s="30" customFormat="1" ht="18" customHeight="1">
      <c r="A156" s="14"/>
      <c r="B156" s="14"/>
      <c r="C156" s="14"/>
      <c r="D156" s="14"/>
    </row>
    <row r="157" spans="1:4" s="30" customFormat="1" ht="18" customHeight="1">
      <c r="A157" s="14"/>
      <c r="B157" s="14"/>
      <c r="C157" s="14"/>
      <c r="D157" s="14"/>
    </row>
    <row r="158" spans="1:4" s="30" customFormat="1" ht="18" customHeight="1">
      <c r="A158" s="14"/>
      <c r="B158" s="14"/>
      <c r="C158" s="14"/>
      <c r="D158" s="14"/>
    </row>
    <row r="159" spans="1:4" s="30" customFormat="1" ht="18" customHeight="1">
      <c r="A159" s="14"/>
      <c r="B159" s="14"/>
      <c r="C159" s="14"/>
      <c r="D159" s="14"/>
    </row>
    <row r="160" spans="1:4" s="30" customFormat="1" ht="18" customHeight="1">
      <c r="A160" s="14"/>
      <c r="B160" s="14"/>
      <c r="C160" s="14"/>
      <c r="D160" s="14"/>
    </row>
    <row r="161" spans="1:4" s="30" customFormat="1" ht="18" customHeight="1">
      <c r="A161" s="14"/>
      <c r="B161" s="14"/>
      <c r="C161" s="14"/>
      <c r="D161" s="14"/>
    </row>
    <row r="162" spans="1:4" s="30" customFormat="1" ht="18" customHeight="1">
      <c r="A162" s="14"/>
      <c r="B162" s="14"/>
      <c r="C162" s="14"/>
      <c r="D162" s="14"/>
    </row>
    <row r="163" spans="1:4" s="30" customFormat="1" ht="18" customHeight="1">
      <c r="A163" s="14"/>
      <c r="B163" s="14"/>
      <c r="C163" s="14"/>
      <c r="D163" s="14"/>
    </row>
    <row r="164" spans="1:4" s="30" customFormat="1" ht="18" customHeight="1">
      <c r="A164" s="14"/>
      <c r="B164" s="14"/>
      <c r="C164" s="14"/>
      <c r="D164" s="14"/>
    </row>
    <row r="165" spans="1:4" s="30" customFormat="1" ht="18" customHeight="1">
      <c r="A165" s="14"/>
      <c r="B165" s="14"/>
      <c r="C165" s="14"/>
      <c r="D165" s="14"/>
    </row>
    <row r="166" spans="1:4" s="30" customFormat="1" ht="18" customHeight="1">
      <c r="A166" s="14"/>
      <c r="B166" s="14"/>
      <c r="C166" s="14"/>
      <c r="D166" s="14"/>
    </row>
    <row r="167" spans="1:4" s="30" customFormat="1" ht="18" customHeight="1">
      <c r="A167" s="14"/>
      <c r="B167" s="14"/>
      <c r="C167" s="14"/>
      <c r="D167" s="14"/>
    </row>
    <row r="168" spans="1:4" s="30" customFormat="1" ht="18" customHeight="1">
      <c r="A168" s="14"/>
      <c r="B168" s="14"/>
      <c r="C168" s="14"/>
      <c r="D168" s="14"/>
    </row>
    <row r="169" spans="1:4" s="30" customFormat="1" ht="18" customHeight="1">
      <c r="A169" s="14"/>
      <c r="B169" s="14"/>
      <c r="C169" s="14"/>
      <c r="D169" s="14"/>
    </row>
    <row r="170" spans="1:4" s="30" customFormat="1" ht="18" customHeight="1">
      <c r="A170" s="14"/>
      <c r="B170" s="14"/>
      <c r="C170" s="14"/>
      <c r="D170" s="14"/>
    </row>
    <row r="171" spans="1:4" s="30" customFormat="1" ht="18" customHeight="1">
      <c r="A171" s="14"/>
      <c r="B171" s="14"/>
      <c r="C171" s="14"/>
      <c r="D171" s="14"/>
    </row>
    <row r="172" spans="1:4" s="30" customFormat="1" ht="18" customHeight="1">
      <c r="A172" s="14"/>
      <c r="B172" s="14"/>
      <c r="C172" s="14"/>
      <c r="D172" s="14"/>
    </row>
    <row r="173" spans="1:4" s="30" customFormat="1" ht="18" customHeight="1">
      <c r="A173" s="14"/>
      <c r="B173" s="14"/>
      <c r="C173" s="14"/>
      <c r="D173" s="14"/>
    </row>
    <row r="174" spans="1:4" s="30" customFormat="1" ht="18" customHeight="1">
      <c r="A174" s="14"/>
      <c r="B174" s="14"/>
      <c r="C174" s="14"/>
      <c r="D174" s="14"/>
    </row>
    <row r="175" spans="1:4" s="30" customFormat="1" ht="18" customHeight="1">
      <c r="A175" s="14"/>
      <c r="B175" s="14"/>
      <c r="C175" s="14"/>
      <c r="D175" s="14"/>
    </row>
    <row r="176" spans="1:4" s="30" customFormat="1" ht="18" customHeight="1">
      <c r="A176" s="14"/>
      <c r="B176" s="14"/>
      <c r="C176" s="14"/>
      <c r="D176" s="14"/>
    </row>
    <row r="177" spans="1:4" s="30" customFormat="1" ht="18" customHeight="1">
      <c r="A177" s="14"/>
      <c r="B177" s="14"/>
      <c r="C177" s="14"/>
      <c r="D177" s="14"/>
    </row>
    <row r="178" spans="1:4" s="30" customFormat="1" ht="18" customHeight="1">
      <c r="A178" s="14"/>
      <c r="B178" s="14"/>
      <c r="C178" s="14"/>
      <c r="D178" s="14"/>
    </row>
    <row r="179" spans="1:4" s="30" customFormat="1" ht="18" customHeight="1">
      <c r="A179" s="14"/>
      <c r="B179" s="14"/>
      <c r="C179" s="14"/>
      <c r="D179" s="14"/>
    </row>
    <row r="180" spans="1:4" s="30" customFormat="1" ht="18" customHeight="1">
      <c r="A180" s="14"/>
      <c r="B180" s="14"/>
      <c r="C180" s="14"/>
      <c r="D180" s="14"/>
    </row>
    <row r="181" spans="1:4" s="30" customFormat="1" ht="18" customHeight="1">
      <c r="A181" s="14"/>
      <c r="B181" s="14"/>
      <c r="C181" s="14"/>
      <c r="D181" s="14"/>
    </row>
    <row r="182" spans="1:4" s="30" customFormat="1" ht="18" customHeight="1">
      <c r="A182" s="14"/>
      <c r="B182" s="14"/>
      <c r="C182" s="14"/>
      <c r="D182" s="14"/>
    </row>
    <row r="183" spans="1:4" s="30" customFormat="1" ht="18" customHeight="1">
      <c r="A183" s="14"/>
      <c r="B183" s="14"/>
      <c r="C183" s="14"/>
      <c r="D183" s="14"/>
    </row>
    <row r="184" spans="1:4" s="30" customFormat="1" ht="18" customHeight="1">
      <c r="A184" s="14"/>
      <c r="B184" s="14"/>
      <c r="C184" s="14"/>
      <c r="D184" s="14"/>
    </row>
    <row r="185" spans="1:4" s="30" customFormat="1" ht="18" customHeight="1">
      <c r="A185" s="14"/>
      <c r="B185" s="14"/>
      <c r="C185" s="14"/>
      <c r="D185" s="14"/>
    </row>
    <row r="186" spans="1:4" s="30" customFormat="1" ht="18" customHeight="1">
      <c r="A186" s="14"/>
      <c r="B186" s="14"/>
      <c r="C186" s="14"/>
      <c r="D186" s="14"/>
    </row>
    <row r="187" spans="1:4" s="30" customFormat="1" ht="18" customHeight="1">
      <c r="A187" s="14"/>
      <c r="B187" s="14"/>
      <c r="C187" s="14"/>
      <c r="D187" s="14"/>
    </row>
    <row r="188" spans="1:4" s="30" customFormat="1" ht="18" customHeight="1">
      <c r="A188" s="14"/>
      <c r="B188" s="14"/>
      <c r="C188" s="14"/>
      <c r="D188" s="14"/>
    </row>
    <row r="189" spans="1:4" s="30" customFormat="1" ht="18" customHeight="1">
      <c r="A189" s="14"/>
      <c r="B189" s="14"/>
      <c r="C189" s="14"/>
      <c r="D189" s="14"/>
    </row>
    <row r="190" spans="1:4" s="30" customFormat="1" ht="18" customHeight="1">
      <c r="A190" s="14"/>
      <c r="B190" s="14"/>
      <c r="C190" s="14"/>
      <c r="D190" s="14"/>
    </row>
    <row r="191" spans="1:4" s="30" customFormat="1" ht="18" customHeight="1">
      <c r="A191" s="14"/>
      <c r="B191" s="14"/>
      <c r="C191" s="14"/>
      <c r="D191" s="14"/>
    </row>
    <row r="192" spans="1:4" s="30" customFormat="1" ht="18" customHeight="1">
      <c r="A192" s="14"/>
      <c r="B192" s="14"/>
      <c r="C192" s="14"/>
      <c r="D192" s="14"/>
    </row>
    <row r="193" spans="1:4" s="30" customFormat="1" ht="18" customHeight="1">
      <c r="A193" s="14"/>
      <c r="B193" s="14"/>
      <c r="C193" s="14"/>
      <c r="D193" s="14"/>
    </row>
    <row r="194" spans="1:4" s="30" customFormat="1" ht="18" customHeight="1">
      <c r="A194" s="14"/>
      <c r="B194" s="14"/>
      <c r="C194" s="14"/>
      <c r="D194" s="14"/>
    </row>
    <row r="195" spans="1:4" s="30" customFormat="1" ht="18" customHeight="1">
      <c r="A195" s="14"/>
      <c r="B195" s="14"/>
      <c r="C195" s="14"/>
      <c r="D195" s="14"/>
    </row>
    <row r="196" spans="1:4" s="30" customFormat="1" ht="18" customHeight="1">
      <c r="A196" s="14"/>
      <c r="B196" s="14"/>
      <c r="C196" s="14"/>
      <c r="D196" s="14"/>
    </row>
    <row r="197" spans="1:4" s="30" customFormat="1" ht="18" customHeight="1">
      <c r="A197" s="14"/>
      <c r="B197" s="14"/>
      <c r="C197" s="14"/>
      <c r="D197" s="14"/>
    </row>
    <row r="198" spans="1:4" s="30" customFormat="1" ht="18" customHeight="1">
      <c r="A198" s="14"/>
      <c r="B198" s="14"/>
      <c r="C198" s="14"/>
      <c r="D198" s="14"/>
    </row>
    <row r="199" spans="1:4" s="30" customFormat="1" ht="18" customHeight="1">
      <c r="A199" s="14"/>
      <c r="B199" s="14"/>
      <c r="C199" s="14"/>
      <c r="D199" s="14"/>
    </row>
    <row r="200" spans="1:4" s="30" customFormat="1" ht="18" customHeight="1">
      <c r="A200" s="14"/>
      <c r="B200" s="14"/>
      <c r="C200" s="14"/>
      <c r="D200" s="14"/>
    </row>
    <row r="201" spans="1:4" s="30" customFormat="1" ht="18" customHeight="1">
      <c r="A201" s="14"/>
      <c r="B201" s="14"/>
      <c r="C201" s="14"/>
      <c r="D201" s="14"/>
    </row>
    <row r="202" spans="1:4" s="30" customFormat="1" ht="18" customHeight="1">
      <c r="A202" s="14"/>
      <c r="B202" s="14"/>
      <c r="C202" s="14"/>
      <c r="D202" s="14"/>
    </row>
    <row r="203" spans="1:4" s="30" customFormat="1" ht="18" customHeight="1">
      <c r="A203" s="14"/>
      <c r="B203" s="14"/>
      <c r="C203" s="14"/>
      <c r="D203" s="14"/>
    </row>
    <row r="204" spans="1:4" s="30" customFormat="1" ht="18" customHeight="1">
      <c r="A204" s="14"/>
      <c r="B204" s="14"/>
      <c r="C204" s="14"/>
      <c r="D204" s="14"/>
    </row>
    <row r="205" spans="1:4" s="30" customFormat="1" ht="18" customHeight="1">
      <c r="A205" s="14"/>
      <c r="B205" s="14"/>
      <c r="C205" s="14"/>
      <c r="D205" s="14"/>
    </row>
    <row r="206" spans="1:4" s="30" customFormat="1" ht="18" customHeight="1">
      <c r="A206" s="14"/>
      <c r="B206" s="14"/>
      <c r="C206" s="14"/>
      <c r="D206" s="14"/>
    </row>
    <row r="207" spans="1:4" s="30" customFormat="1" ht="18" customHeight="1">
      <c r="A207" s="14"/>
      <c r="B207" s="14"/>
      <c r="C207" s="14"/>
      <c r="D207" s="14"/>
    </row>
    <row r="208" spans="1:4" s="30" customFormat="1" ht="18" customHeight="1">
      <c r="A208" s="14"/>
      <c r="B208" s="14"/>
      <c r="C208" s="14"/>
      <c r="D208" s="14"/>
    </row>
    <row r="209" spans="1:4" s="30" customFormat="1" ht="18" customHeight="1">
      <c r="A209" s="14"/>
      <c r="B209" s="14"/>
      <c r="C209" s="14"/>
      <c r="D209" s="14"/>
    </row>
    <row r="210" spans="1:4" s="30" customFormat="1" ht="18" customHeight="1">
      <c r="A210" s="14"/>
      <c r="B210" s="14"/>
      <c r="C210" s="14"/>
      <c r="D210" s="14"/>
    </row>
    <row r="211" spans="1:4" s="30" customFormat="1" ht="18" customHeight="1">
      <c r="A211" s="14"/>
      <c r="B211" s="14"/>
      <c r="C211" s="14"/>
      <c r="D211" s="14"/>
    </row>
    <row r="212" spans="1:4" s="30" customFormat="1" ht="18" customHeight="1">
      <c r="A212" s="14"/>
      <c r="B212" s="14"/>
      <c r="C212" s="14"/>
      <c r="D212" s="14"/>
    </row>
    <row r="213" spans="1:4" s="30" customFormat="1" ht="18" customHeight="1">
      <c r="A213" s="14"/>
      <c r="B213" s="14"/>
      <c r="C213" s="14"/>
      <c r="D213" s="14"/>
    </row>
    <row r="214" spans="1:4" s="30" customFormat="1" ht="18" customHeight="1">
      <c r="A214" s="14"/>
      <c r="B214" s="14"/>
      <c r="C214" s="14"/>
      <c r="D214" s="14"/>
    </row>
    <row r="215" spans="1:4" s="30" customFormat="1" ht="18" customHeight="1">
      <c r="A215" s="14"/>
      <c r="B215" s="14"/>
      <c r="C215" s="14"/>
      <c r="D215" s="14"/>
    </row>
    <row r="216" spans="1:4" s="30" customFormat="1" ht="18" customHeight="1">
      <c r="A216" s="14"/>
      <c r="B216" s="14"/>
      <c r="C216" s="14"/>
      <c r="D216" s="14"/>
    </row>
    <row r="217" spans="1:4" s="30" customFormat="1" ht="18" customHeight="1">
      <c r="A217" s="14"/>
      <c r="B217" s="14"/>
      <c r="C217" s="14"/>
      <c r="D217" s="14"/>
    </row>
    <row r="218" spans="1:4" s="30" customFormat="1" ht="18" customHeight="1">
      <c r="A218" s="14"/>
      <c r="B218" s="14"/>
      <c r="C218" s="14"/>
      <c r="D218" s="14"/>
    </row>
    <row r="219" spans="1:4" s="30" customFormat="1" ht="18" customHeight="1">
      <c r="A219" s="14"/>
      <c r="B219" s="14"/>
      <c r="C219" s="14"/>
      <c r="D219" s="14"/>
    </row>
    <row r="220" spans="1:4" s="30" customFormat="1" ht="18" customHeight="1">
      <c r="A220" s="14"/>
      <c r="B220" s="14"/>
      <c r="C220" s="14"/>
      <c r="D220" s="14"/>
    </row>
    <row r="221" spans="1:4" s="30" customFormat="1" ht="18" customHeight="1">
      <c r="A221" s="14"/>
      <c r="B221" s="14"/>
      <c r="C221" s="14"/>
      <c r="D221" s="14"/>
    </row>
  </sheetData>
  <mergeCells count="9">
    <mergeCell ref="B1:C1"/>
    <mergeCell ref="G7:H7"/>
    <mergeCell ref="D7:E7"/>
    <mergeCell ref="J7:K7"/>
    <mergeCell ref="J9:J10"/>
    <mergeCell ref="K9:K10"/>
    <mergeCell ref="H9:H10"/>
    <mergeCell ref="D9:D10"/>
    <mergeCell ref="E9:E10"/>
  </mergeCells>
  <phoneticPr fontId="3"/>
  <dataValidations count="1">
    <dataValidation type="list" allowBlank="1" showInputMessage="1" showErrorMessage="1" sqref="M4" xr:uid="{18CA2FD8-FE13-4BD6-B430-64D8EACACC74}">
      <formula1>$P$4:$P$9</formula1>
    </dataValidation>
  </dataValidations>
  <pageMargins left="0.78740157480314965" right="0.78740157480314965" top="0.78740157480314965" bottom="0.59055118110236227" header="0.51181102362204722" footer="0.5118110236220472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69877-1AD3-490B-9B03-587F98B18F3B}">
  <sheetPr codeName="Sheet2">
    <pageSetUpPr fitToPage="1"/>
  </sheetPr>
  <dimension ref="B1:Y56"/>
  <sheetViews>
    <sheetView zoomScaleNormal="100" workbookViewId="0"/>
  </sheetViews>
  <sheetFormatPr defaultColWidth="9" defaultRowHeight="20.25" customHeight="1"/>
  <cols>
    <col min="1" max="1" width="1.6640625" style="83" customWidth="1"/>
    <col min="2" max="2" width="3.46484375" style="83" customWidth="1"/>
    <col min="3" max="3" width="28.19921875" style="83" bestFit="1" customWidth="1"/>
    <col min="4" max="7" width="11.6640625" style="83" customWidth="1"/>
    <col min="8" max="8" width="1.46484375" style="83" customWidth="1"/>
    <col min="9" max="9" width="11" style="83" customWidth="1"/>
    <col min="10" max="10" width="1.33203125" style="83" customWidth="1"/>
    <col min="11" max="16384" width="9" style="83"/>
  </cols>
  <sheetData>
    <row r="1" spans="2:15" ht="15.75" customHeight="1">
      <c r="B1" s="421" t="s">
        <v>150</v>
      </c>
      <c r="C1" s="422"/>
    </row>
    <row r="3" spans="2:15" ht="20.25" customHeight="1">
      <c r="B3" s="84" t="s">
        <v>118</v>
      </c>
      <c r="C3" s="84"/>
      <c r="D3" s="85" t="s">
        <v>20</v>
      </c>
      <c r="E3" s="84"/>
    </row>
    <row r="4" spans="2:15" ht="20.25" customHeight="1">
      <c r="B4" s="429" t="s">
        <v>106</v>
      </c>
      <c r="C4" s="430"/>
      <c r="D4" s="65">
        <f>計算表!C44</f>
        <v>0</v>
      </c>
      <c r="E4" s="84"/>
      <c r="M4" s="367"/>
    </row>
    <row r="5" spans="2:15" ht="20.25" customHeight="1">
      <c r="B5" s="431" t="s">
        <v>109</v>
      </c>
      <c r="C5" s="432"/>
      <c r="D5" s="66">
        <f>計算表!D44</f>
        <v>0</v>
      </c>
      <c r="E5" s="84"/>
      <c r="M5" s="367"/>
    </row>
    <row r="6" spans="2:15" ht="20.25" customHeight="1">
      <c r="B6" s="427" t="s">
        <v>23</v>
      </c>
      <c r="C6" s="428"/>
      <c r="D6" s="67">
        <f>計算表!H87</f>
        <v>0.57199999999999995</v>
      </c>
      <c r="E6" s="84"/>
      <c r="M6" s="368"/>
    </row>
    <row r="7" spans="2:15" ht="20.25" customHeight="1">
      <c r="B7" s="83" t="s">
        <v>80</v>
      </c>
      <c r="F7" s="85" t="s">
        <v>21</v>
      </c>
    </row>
    <row r="8" spans="2:15" ht="25.5" customHeight="1">
      <c r="B8" s="433"/>
      <c r="C8" s="434"/>
      <c r="D8" s="86" t="s">
        <v>19</v>
      </c>
      <c r="E8" s="86" t="s">
        <v>75</v>
      </c>
      <c r="F8" s="87" t="s">
        <v>14</v>
      </c>
    </row>
    <row r="9" spans="2:15" ht="20.25" customHeight="1">
      <c r="B9" s="423" t="s">
        <v>26</v>
      </c>
      <c r="C9" s="424"/>
      <c r="D9" s="68">
        <f>計算表!D44</f>
        <v>0</v>
      </c>
      <c r="E9" s="68">
        <f>計算表!E44</f>
        <v>0</v>
      </c>
      <c r="F9" s="69">
        <f>計算表!F44</f>
        <v>0</v>
      </c>
      <c r="M9" s="367"/>
      <c r="N9" s="367"/>
      <c r="O9" s="367"/>
    </row>
    <row r="10" spans="2:15" ht="20.25" customHeight="1">
      <c r="B10" s="423" t="s">
        <v>113</v>
      </c>
      <c r="C10" s="424"/>
      <c r="D10" s="68">
        <f>計算表!I44</f>
        <v>0</v>
      </c>
      <c r="E10" s="68">
        <f>計算表!J44</f>
        <v>0</v>
      </c>
      <c r="F10" s="69">
        <f>計算表!K44</f>
        <v>0</v>
      </c>
      <c r="M10" s="367"/>
      <c r="N10" s="367"/>
      <c r="O10" s="367"/>
    </row>
    <row r="11" spans="2:15" ht="20.25" customHeight="1">
      <c r="B11" s="423" t="s">
        <v>114</v>
      </c>
      <c r="C11" s="424"/>
      <c r="D11" s="68">
        <f>計算表!O44</f>
        <v>0</v>
      </c>
      <c r="E11" s="68">
        <f>計算表!P44</f>
        <v>0</v>
      </c>
      <c r="F11" s="69">
        <f>計算表!Q44</f>
        <v>0</v>
      </c>
      <c r="M11" s="367"/>
      <c r="N11" s="367"/>
      <c r="O11" s="367"/>
    </row>
    <row r="12" spans="2:15" ht="20.25" customHeight="1">
      <c r="B12" s="423" t="s">
        <v>87</v>
      </c>
      <c r="C12" s="424"/>
      <c r="D12" s="70">
        <f>SUM(D9:D11)</f>
        <v>0</v>
      </c>
      <c r="E12" s="71">
        <f>SUM(E9:E11)</f>
        <v>0</v>
      </c>
      <c r="F12" s="72">
        <f>SUM(F9:F11)</f>
        <v>0</v>
      </c>
      <c r="M12" s="367"/>
      <c r="N12" s="367"/>
      <c r="O12" s="367"/>
    </row>
    <row r="13" spans="2:15" ht="20.25" customHeight="1">
      <c r="B13" s="425" t="s">
        <v>88</v>
      </c>
      <c r="C13" s="426"/>
      <c r="D13" s="73" t="str">
        <f>IF(D5=0,"",ROUND(D12/D5,2))</f>
        <v/>
      </c>
      <c r="E13" s="88"/>
      <c r="F13" s="88"/>
      <c r="M13" s="369"/>
    </row>
    <row r="14" spans="2:15" ht="20.25" customHeight="1">
      <c r="B14" s="444" t="s">
        <v>110</v>
      </c>
      <c r="C14" s="445"/>
      <c r="D14" s="74">
        <f>ROUND(結果!I55,0)</f>
        <v>0</v>
      </c>
      <c r="M14" s="367"/>
    </row>
    <row r="15" spans="2:15" ht="20.25" customHeight="1">
      <c r="F15" s="89"/>
      <c r="G15" s="89" t="s">
        <v>2</v>
      </c>
      <c r="H15" s="89"/>
      <c r="I15" s="89" t="s">
        <v>85</v>
      </c>
      <c r="J15" s="89"/>
    </row>
    <row r="16" spans="2:15" ht="20.25" customHeight="1">
      <c r="B16" s="437" t="s">
        <v>22</v>
      </c>
      <c r="C16" s="438"/>
      <c r="D16" s="441" t="s">
        <v>78</v>
      </c>
      <c r="E16" s="442"/>
      <c r="F16" s="442"/>
      <c r="G16" s="443"/>
      <c r="I16" s="435" t="s">
        <v>86</v>
      </c>
      <c r="J16" s="90"/>
    </row>
    <row r="17" spans="2:25" s="95" customFormat="1" ht="20.25" customHeight="1">
      <c r="B17" s="439"/>
      <c r="C17" s="440"/>
      <c r="D17" s="32" t="s">
        <v>83</v>
      </c>
      <c r="E17" s="32" t="s">
        <v>81</v>
      </c>
      <c r="F17" s="91" t="s">
        <v>82</v>
      </c>
      <c r="G17" s="44" t="s">
        <v>79</v>
      </c>
      <c r="H17" s="92"/>
      <c r="I17" s="436"/>
      <c r="J17" s="90"/>
      <c r="K17" s="93"/>
      <c r="L17" s="93"/>
      <c r="M17" s="93"/>
      <c r="N17" s="92"/>
      <c r="O17" s="92"/>
      <c r="P17" s="92"/>
      <c r="Q17" s="92"/>
      <c r="R17" s="92"/>
      <c r="S17" s="92"/>
      <c r="T17" s="92"/>
      <c r="U17" s="92"/>
      <c r="V17" s="94"/>
      <c r="W17" s="94"/>
      <c r="X17" s="94"/>
      <c r="Y17" s="94"/>
    </row>
    <row r="18" spans="2:25" s="98" customFormat="1" ht="12">
      <c r="B18" s="96" t="s">
        <v>3</v>
      </c>
      <c r="C18" s="97" t="s">
        <v>453</v>
      </c>
      <c r="D18" s="75">
        <f>計算表!D7</f>
        <v>0</v>
      </c>
      <c r="E18" s="75">
        <f>計算表!I7</f>
        <v>0</v>
      </c>
      <c r="F18" s="76">
        <f>計算表!O7</f>
        <v>0</v>
      </c>
      <c r="G18" s="77">
        <f>SUM(D18:F18)</f>
        <v>0</v>
      </c>
      <c r="I18" s="78">
        <f>ROUND(G18*計算表!J50,0)</f>
        <v>0</v>
      </c>
      <c r="J18" s="79"/>
      <c r="L18" s="379"/>
      <c r="M18" s="379"/>
    </row>
    <row r="19" spans="2:25" s="98" customFormat="1" ht="12">
      <c r="B19" s="96" t="s">
        <v>4</v>
      </c>
      <c r="C19" s="97" t="s">
        <v>454</v>
      </c>
      <c r="D19" s="75">
        <f>計算表!D8</f>
        <v>0</v>
      </c>
      <c r="E19" s="75">
        <f>計算表!I8</f>
        <v>0</v>
      </c>
      <c r="F19" s="76">
        <f>計算表!O8</f>
        <v>0</v>
      </c>
      <c r="G19" s="77">
        <f t="shared" ref="G19:G54" si="0">SUM(D19:F19)</f>
        <v>0</v>
      </c>
      <c r="I19" s="78">
        <f>ROUND(G19*計算表!J51,0)</f>
        <v>0</v>
      </c>
      <c r="J19" s="79"/>
      <c r="L19" s="379"/>
      <c r="M19" s="379"/>
    </row>
    <row r="20" spans="2:25" s="98" customFormat="1" ht="12">
      <c r="B20" s="96" t="s">
        <v>5</v>
      </c>
      <c r="C20" s="97" t="s">
        <v>455</v>
      </c>
      <c r="D20" s="75">
        <f>計算表!D9</f>
        <v>0</v>
      </c>
      <c r="E20" s="75">
        <f>計算表!I9</f>
        <v>0</v>
      </c>
      <c r="F20" s="76">
        <f>計算表!O9</f>
        <v>0</v>
      </c>
      <c r="G20" s="77">
        <f t="shared" si="0"/>
        <v>0</v>
      </c>
      <c r="I20" s="78">
        <f>ROUND(G20*計算表!J52,0)</f>
        <v>0</v>
      </c>
      <c r="J20" s="79"/>
      <c r="L20" s="379"/>
      <c r="M20" s="379"/>
    </row>
    <row r="21" spans="2:25" s="98" customFormat="1" ht="12">
      <c r="B21" s="96" t="s">
        <v>159</v>
      </c>
      <c r="C21" s="97" t="s">
        <v>317</v>
      </c>
      <c r="D21" s="75">
        <f>計算表!D10</f>
        <v>0</v>
      </c>
      <c r="E21" s="75">
        <f>計算表!I10</f>
        <v>0</v>
      </c>
      <c r="F21" s="76">
        <f>計算表!O10</f>
        <v>0</v>
      </c>
      <c r="G21" s="77">
        <f t="shared" si="0"/>
        <v>0</v>
      </c>
      <c r="I21" s="78">
        <f>ROUND(G21*計算表!J53,0)</f>
        <v>0</v>
      </c>
      <c r="J21" s="79"/>
      <c r="L21" s="379"/>
      <c r="M21" s="379"/>
    </row>
    <row r="22" spans="2:25" s="98" customFormat="1" ht="12">
      <c r="B22" s="96" t="s">
        <v>160</v>
      </c>
      <c r="C22" s="97" t="s">
        <v>318</v>
      </c>
      <c r="D22" s="75">
        <f>計算表!D11</f>
        <v>0</v>
      </c>
      <c r="E22" s="75">
        <f>計算表!I11</f>
        <v>0</v>
      </c>
      <c r="F22" s="76">
        <f>計算表!O11</f>
        <v>0</v>
      </c>
      <c r="G22" s="77">
        <f t="shared" si="0"/>
        <v>0</v>
      </c>
      <c r="I22" s="78">
        <f>ROUND(G22*計算表!J54,0)</f>
        <v>0</v>
      </c>
      <c r="J22" s="79"/>
      <c r="L22" s="379"/>
      <c r="M22" s="379"/>
    </row>
    <row r="23" spans="2:25" s="98" customFormat="1" ht="12">
      <c r="B23" s="96" t="s">
        <v>161</v>
      </c>
      <c r="C23" s="97" t="s">
        <v>319</v>
      </c>
      <c r="D23" s="75">
        <f>計算表!D12</f>
        <v>0</v>
      </c>
      <c r="E23" s="75">
        <f>計算表!I12</f>
        <v>0</v>
      </c>
      <c r="F23" s="76">
        <f>計算表!O12</f>
        <v>0</v>
      </c>
      <c r="G23" s="77">
        <f t="shared" si="0"/>
        <v>0</v>
      </c>
      <c r="I23" s="78">
        <f>ROUND(G23*計算表!J55,0)</f>
        <v>0</v>
      </c>
      <c r="J23" s="79"/>
      <c r="L23" s="379"/>
      <c r="M23" s="379"/>
    </row>
    <row r="24" spans="2:25" s="98" customFormat="1" ht="12">
      <c r="B24" s="96" t="s">
        <v>162</v>
      </c>
      <c r="C24" s="97" t="s">
        <v>320</v>
      </c>
      <c r="D24" s="75">
        <f>計算表!D13</f>
        <v>0</v>
      </c>
      <c r="E24" s="75">
        <f>計算表!I13</f>
        <v>0</v>
      </c>
      <c r="F24" s="76">
        <f>計算表!O13</f>
        <v>0</v>
      </c>
      <c r="G24" s="77">
        <f t="shared" si="0"/>
        <v>0</v>
      </c>
      <c r="I24" s="78">
        <f>ROUND(G24*計算表!J56,0)</f>
        <v>0</v>
      </c>
      <c r="J24" s="79"/>
      <c r="L24" s="379"/>
      <c r="M24" s="379"/>
    </row>
    <row r="25" spans="2:25" s="98" customFormat="1" ht="12">
      <c r="B25" s="96" t="s">
        <v>163</v>
      </c>
      <c r="C25" s="97" t="s">
        <v>456</v>
      </c>
      <c r="D25" s="75">
        <f>計算表!D14</f>
        <v>0</v>
      </c>
      <c r="E25" s="75">
        <f>計算表!I14</f>
        <v>0</v>
      </c>
      <c r="F25" s="76">
        <f>計算表!O14</f>
        <v>0</v>
      </c>
      <c r="G25" s="77">
        <f t="shared" si="0"/>
        <v>0</v>
      </c>
      <c r="I25" s="78">
        <f>ROUND(G25*計算表!J57,0)</f>
        <v>0</v>
      </c>
      <c r="J25" s="79"/>
      <c r="L25" s="379"/>
      <c r="M25" s="379"/>
    </row>
    <row r="26" spans="2:25" s="98" customFormat="1" ht="12">
      <c r="B26" s="96" t="s">
        <v>164</v>
      </c>
      <c r="C26" s="97" t="s">
        <v>174</v>
      </c>
      <c r="D26" s="75">
        <f>計算表!D15</f>
        <v>0</v>
      </c>
      <c r="E26" s="75">
        <f>計算表!I15</f>
        <v>0</v>
      </c>
      <c r="F26" s="76">
        <f>計算表!O15</f>
        <v>0</v>
      </c>
      <c r="G26" s="77">
        <f t="shared" si="0"/>
        <v>0</v>
      </c>
      <c r="I26" s="78">
        <f>ROUND(G26*計算表!J58,0)</f>
        <v>0</v>
      </c>
      <c r="J26" s="79"/>
      <c r="L26" s="379"/>
      <c r="M26" s="379"/>
    </row>
    <row r="27" spans="2:25" s="98" customFormat="1" ht="12">
      <c r="B27" s="96" t="s">
        <v>165</v>
      </c>
      <c r="C27" s="97" t="s">
        <v>321</v>
      </c>
      <c r="D27" s="75">
        <f>計算表!D16</f>
        <v>0</v>
      </c>
      <c r="E27" s="75">
        <f>計算表!I16</f>
        <v>0</v>
      </c>
      <c r="F27" s="76">
        <f>計算表!O16</f>
        <v>0</v>
      </c>
      <c r="G27" s="77">
        <f t="shared" si="0"/>
        <v>0</v>
      </c>
      <c r="I27" s="78">
        <f>ROUND(G27*計算表!J59,0)</f>
        <v>0</v>
      </c>
      <c r="J27" s="79"/>
      <c r="L27" s="379"/>
      <c r="M27" s="379"/>
    </row>
    <row r="28" spans="2:25" s="98" customFormat="1" ht="12">
      <c r="B28" s="96" t="s">
        <v>166</v>
      </c>
      <c r="C28" s="97" t="s">
        <v>322</v>
      </c>
      <c r="D28" s="75">
        <f>計算表!D17</f>
        <v>0</v>
      </c>
      <c r="E28" s="75">
        <f>計算表!I17</f>
        <v>0</v>
      </c>
      <c r="F28" s="76">
        <f>計算表!O17</f>
        <v>0</v>
      </c>
      <c r="G28" s="77">
        <f t="shared" si="0"/>
        <v>0</v>
      </c>
      <c r="I28" s="78">
        <f>ROUND(G28*計算表!J60,0)</f>
        <v>0</v>
      </c>
      <c r="J28" s="79"/>
      <c r="L28" s="379"/>
      <c r="M28" s="379"/>
    </row>
    <row r="29" spans="2:25" s="98" customFormat="1" ht="12">
      <c r="B29" s="96" t="s">
        <v>167</v>
      </c>
      <c r="C29" s="97" t="s">
        <v>323</v>
      </c>
      <c r="D29" s="75">
        <f>計算表!D18</f>
        <v>0</v>
      </c>
      <c r="E29" s="75">
        <f>計算表!I18</f>
        <v>0</v>
      </c>
      <c r="F29" s="76">
        <f>計算表!O18</f>
        <v>0</v>
      </c>
      <c r="G29" s="77">
        <f t="shared" si="0"/>
        <v>0</v>
      </c>
      <c r="I29" s="78">
        <f>ROUND(G29*計算表!J61,0)</f>
        <v>0</v>
      </c>
      <c r="J29" s="79"/>
      <c r="L29" s="379"/>
      <c r="M29" s="379"/>
    </row>
    <row r="30" spans="2:25" s="98" customFormat="1" ht="12">
      <c r="B30" s="96" t="s">
        <v>168</v>
      </c>
      <c r="C30" s="97" t="s">
        <v>457</v>
      </c>
      <c r="D30" s="75">
        <f>計算表!D19</f>
        <v>0</v>
      </c>
      <c r="E30" s="75">
        <f>計算表!I19</f>
        <v>0</v>
      </c>
      <c r="F30" s="76">
        <f>計算表!O19</f>
        <v>0</v>
      </c>
      <c r="G30" s="77">
        <f t="shared" si="0"/>
        <v>0</v>
      </c>
      <c r="I30" s="78">
        <f>ROUND(G30*計算表!J62,0)</f>
        <v>0</v>
      </c>
      <c r="J30" s="79"/>
      <c r="L30" s="379"/>
      <c r="M30" s="379"/>
    </row>
    <row r="31" spans="2:25" s="98" customFormat="1" ht="12">
      <c r="B31" s="96" t="s">
        <v>169</v>
      </c>
      <c r="C31" s="97" t="s">
        <v>458</v>
      </c>
      <c r="D31" s="75">
        <f>計算表!D20</f>
        <v>0</v>
      </c>
      <c r="E31" s="75">
        <f>計算表!I20</f>
        <v>0</v>
      </c>
      <c r="F31" s="76">
        <f>計算表!O20</f>
        <v>0</v>
      </c>
      <c r="G31" s="77">
        <f t="shared" si="0"/>
        <v>0</v>
      </c>
      <c r="I31" s="78">
        <f>ROUND(G31*計算表!J63,0)</f>
        <v>0</v>
      </c>
      <c r="J31" s="79"/>
      <c r="L31" s="379"/>
      <c r="M31" s="379"/>
    </row>
    <row r="32" spans="2:25" s="98" customFormat="1" ht="12">
      <c r="B32" s="96" t="s">
        <v>170</v>
      </c>
      <c r="C32" s="97" t="s">
        <v>459</v>
      </c>
      <c r="D32" s="75">
        <f>計算表!D21</f>
        <v>0</v>
      </c>
      <c r="E32" s="75">
        <f>計算表!I21</f>
        <v>0</v>
      </c>
      <c r="F32" s="76">
        <f>計算表!O21</f>
        <v>0</v>
      </c>
      <c r="G32" s="77">
        <f t="shared" si="0"/>
        <v>0</v>
      </c>
      <c r="I32" s="78">
        <f>ROUND(G32*計算表!J64,0)</f>
        <v>0</v>
      </c>
      <c r="J32" s="79"/>
      <c r="L32" s="379"/>
      <c r="M32" s="379"/>
    </row>
    <row r="33" spans="2:13" s="98" customFormat="1" ht="12">
      <c r="B33" s="96" t="s">
        <v>171</v>
      </c>
      <c r="C33" s="97" t="s">
        <v>460</v>
      </c>
      <c r="D33" s="75">
        <f>計算表!D22</f>
        <v>0</v>
      </c>
      <c r="E33" s="75">
        <f>計算表!I22</f>
        <v>0</v>
      </c>
      <c r="F33" s="76">
        <f>計算表!O22</f>
        <v>0</v>
      </c>
      <c r="G33" s="77">
        <f t="shared" si="0"/>
        <v>0</v>
      </c>
      <c r="I33" s="78">
        <f>ROUND(G33*計算表!J65,0)</f>
        <v>0</v>
      </c>
      <c r="J33" s="79"/>
      <c r="L33" s="379"/>
      <c r="M33" s="379"/>
    </row>
    <row r="34" spans="2:13" s="98" customFormat="1" ht="12">
      <c r="B34" s="96" t="s">
        <v>172</v>
      </c>
      <c r="C34" s="97" t="s">
        <v>324</v>
      </c>
      <c r="D34" s="75">
        <f>計算表!D23</f>
        <v>0</v>
      </c>
      <c r="E34" s="75">
        <f>計算表!I23</f>
        <v>0</v>
      </c>
      <c r="F34" s="76">
        <f>計算表!O23</f>
        <v>0</v>
      </c>
      <c r="G34" s="77">
        <f t="shared" si="0"/>
        <v>0</v>
      </c>
      <c r="I34" s="78">
        <f>ROUND(G34*計算表!J66,0)</f>
        <v>0</v>
      </c>
      <c r="J34" s="79"/>
      <c r="L34" s="379"/>
      <c r="M34" s="379"/>
    </row>
    <row r="35" spans="2:13" s="98" customFormat="1" ht="12">
      <c r="B35" s="96" t="s">
        <v>173</v>
      </c>
      <c r="C35" s="97" t="s">
        <v>461</v>
      </c>
      <c r="D35" s="75">
        <f>計算表!D24</f>
        <v>0</v>
      </c>
      <c r="E35" s="75">
        <f>計算表!I24</f>
        <v>0</v>
      </c>
      <c r="F35" s="76">
        <f>計算表!O24</f>
        <v>0</v>
      </c>
      <c r="G35" s="77">
        <f t="shared" si="0"/>
        <v>0</v>
      </c>
      <c r="I35" s="78">
        <f>ROUND(G35*計算表!J67,0)</f>
        <v>0</v>
      </c>
      <c r="J35" s="79"/>
      <c r="L35" s="379"/>
      <c r="M35" s="379"/>
    </row>
    <row r="36" spans="2:13" s="98" customFormat="1" ht="12">
      <c r="B36" s="96" t="s">
        <v>129</v>
      </c>
      <c r="C36" s="97" t="s">
        <v>325</v>
      </c>
      <c r="D36" s="75">
        <f>計算表!D25</f>
        <v>0</v>
      </c>
      <c r="E36" s="75">
        <f>計算表!I25</f>
        <v>0</v>
      </c>
      <c r="F36" s="76">
        <f>計算表!O25</f>
        <v>0</v>
      </c>
      <c r="G36" s="77">
        <f t="shared" si="0"/>
        <v>0</v>
      </c>
      <c r="I36" s="78">
        <f>ROUND(G36*計算表!J68,0)</f>
        <v>0</v>
      </c>
      <c r="J36" s="79"/>
      <c r="L36" s="379"/>
      <c r="M36" s="379"/>
    </row>
    <row r="37" spans="2:13" s="98" customFormat="1" ht="12">
      <c r="B37" s="96" t="s">
        <v>130</v>
      </c>
      <c r="C37" s="97" t="s">
        <v>175</v>
      </c>
      <c r="D37" s="75">
        <f>計算表!D26</f>
        <v>0</v>
      </c>
      <c r="E37" s="75">
        <f>計算表!I26</f>
        <v>0</v>
      </c>
      <c r="F37" s="76">
        <f>計算表!O26</f>
        <v>0</v>
      </c>
      <c r="G37" s="77">
        <f t="shared" si="0"/>
        <v>0</v>
      </c>
      <c r="I37" s="78">
        <f>ROUND(G37*計算表!J69,0)</f>
        <v>0</v>
      </c>
      <c r="J37" s="79"/>
      <c r="L37" s="379"/>
      <c r="M37" s="379"/>
    </row>
    <row r="38" spans="2:13" s="98" customFormat="1" ht="12">
      <c r="B38" s="96" t="s">
        <v>131</v>
      </c>
      <c r="C38" s="97" t="s">
        <v>326</v>
      </c>
      <c r="D38" s="75">
        <f>計算表!D27</f>
        <v>0</v>
      </c>
      <c r="E38" s="75">
        <f>計算表!I27</f>
        <v>0</v>
      </c>
      <c r="F38" s="76">
        <f>計算表!O27</f>
        <v>0</v>
      </c>
      <c r="G38" s="77">
        <f t="shared" si="0"/>
        <v>0</v>
      </c>
      <c r="I38" s="78">
        <f>ROUND(G38*計算表!J70,0)</f>
        <v>0</v>
      </c>
      <c r="J38" s="79"/>
      <c r="L38" s="379"/>
      <c r="M38" s="379"/>
    </row>
    <row r="39" spans="2:13" s="98" customFormat="1" ht="12">
      <c r="B39" s="96" t="s">
        <v>327</v>
      </c>
      <c r="C39" s="97" t="s">
        <v>328</v>
      </c>
      <c r="D39" s="75">
        <f>計算表!D28</f>
        <v>0</v>
      </c>
      <c r="E39" s="75">
        <f>計算表!I28</f>
        <v>0</v>
      </c>
      <c r="F39" s="76">
        <f>計算表!O28</f>
        <v>0</v>
      </c>
      <c r="G39" s="77">
        <f t="shared" si="0"/>
        <v>0</v>
      </c>
      <c r="I39" s="78">
        <f>ROUND(G39*計算表!J71,0)</f>
        <v>0</v>
      </c>
      <c r="J39" s="79"/>
      <c r="L39" s="379"/>
      <c r="M39" s="379"/>
    </row>
    <row r="40" spans="2:13" s="98" customFormat="1" ht="12">
      <c r="B40" s="96" t="s">
        <v>329</v>
      </c>
      <c r="C40" s="97" t="s">
        <v>330</v>
      </c>
      <c r="D40" s="75">
        <f>計算表!D29</f>
        <v>0</v>
      </c>
      <c r="E40" s="75">
        <f>計算表!I29</f>
        <v>0</v>
      </c>
      <c r="F40" s="76">
        <f>計算表!O29</f>
        <v>0</v>
      </c>
      <c r="G40" s="77">
        <f t="shared" si="0"/>
        <v>0</v>
      </c>
      <c r="I40" s="78">
        <f>ROUND(G40*計算表!J72,0)</f>
        <v>0</v>
      </c>
      <c r="J40" s="79"/>
      <c r="L40" s="379"/>
      <c r="M40" s="379"/>
    </row>
    <row r="41" spans="2:13" s="98" customFormat="1" ht="12">
      <c r="B41" s="96" t="s">
        <v>12</v>
      </c>
      <c r="C41" s="97" t="s">
        <v>331</v>
      </c>
      <c r="D41" s="75">
        <f>計算表!D30</f>
        <v>0</v>
      </c>
      <c r="E41" s="75">
        <f>計算表!I30</f>
        <v>0</v>
      </c>
      <c r="F41" s="76">
        <f>計算表!O30</f>
        <v>0</v>
      </c>
      <c r="G41" s="77">
        <f t="shared" si="0"/>
        <v>0</v>
      </c>
      <c r="I41" s="78">
        <f>ROUND(G41*計算表!J73,0)</f>
        <v>0</v>
      </c>
      <c r="J41" s="79"/>
      <c r="L41" s="379"/>
      <c r="M41" s="379"/>
    </row>
    <row r="42" spans="2:13" s="98" customFormat="1" ht="12">
      <c r="B42" s="96" t="s">
        <v>332</v>
      </c>
      <c r="C42" s="97" t="s">
        <v>333</v>
      </c>
      <c r="D42" s="75">
        <f>計算表!D31</f>
        <v>0</v>
      </c>
      <c r="E42" s="75">
        <f>計算表!I31</f>
        <v>0</v>
      </c>
      <c r="F42" s="76">
        <f>計算表!O31</f>
        <v>0</v>
      </c>
      <c r="G42" s="77">
        <f t="shared" si="0"/>
        <v>0</v>
      </c>
      <c r="I42" s="78">
        <f>ROUND(G42*計算表!J74,0)</f>
        <v>0</v>
      </c>
      <c r="J42" s="79"/>
      <c r="L42" s="379"/>
      <c r="M42" s="379"/>
    </row>
    <row r="43" spans="2:13" s="98" customFormat="1" ht="12">
      <c r="B43" s="96" t="s">
        <v>334</v>
      </c>
      <c r="C43" s="99" t="s">
        <v>335</v>
      </c>
      <c r="D43" s="75">
        <f>計算表!D32</f>
        <v>0</v>
      </c>
      <c r="E43" s="75">
        <f>計算表!I32</f>
        <v>0</v>
      </c>
      <c r="F43" s="76">
        <f>計算表!O32</f>
        <v>0</v>
      </c>
      <c r="G43" s="77">
        <f t="shared" si="0"/>
        <v>0</v>
      </c>
      <c r="I43" s="78">
        <f>ROUND(G43*計算表!J75,0)</f>
        <v>0</v>
      </c>
      <c r="J43" s="79"/>
      <c r="L43" s="379"/>
      <c r="M43" s="379"/>
    </row>
    <row r="44" spans="2:13" s="98" customFormat="1" ht="12">
      <c r="B44" s="96" t="s">
        <v>336</v>
      </c>
      <c r="C44" s="99" t="s">
        <v>6</v>
      </c>
      <c r="D44" s="75">
        <f>計算表!D33</f>
        <v>0</v>
      </c>
      <c r="E44" s="75">
        <f>計算表!I33</f>
        <v>0</v>
      </c>
      <c r="F44" s="76">
        <f>計算表!O33</f>
        <v>0</v>
      </c>
      <c r="G44" s="77">
        <f t="shared" si="0"/>
        <v>0</v>
      </c>
      <c r="I44" s="78">
        <f>ROUND(G44*計算表!J76,0)</f>
        <v>0</v>
      </c>
      <c r="J44" s="79"/>
      <c r="L44" s="379"/>
      <c r="M44" s="379"/>
    </row>
    <row r="45" spans="2:13" s="98" customFormat="1" ht="12">
      <c r="B45" s="96" t="s">
        <v>132</v>
      </c>
      <c r="C45" s="99" t="s">
        <v>462</v>
      </c>
      <c r="D45" s="75">
        <f>計算表!D34</f>
        <v>0</v>
      </c>
      <c r="E45" s="75">
        <f>計算表!I34</f>
        <v>0</v>
      </c>
      <c r="F45" s="76">
        <f>計算表!O34</f>
        <v>0</v>
      </c>
      <c r="G45" s="77">
        <f t="shared" si="0"/>
        <v>0</v>
      </c>
      <c r="I45" s="78">
        <f>ROUND(G45*計算表!J77,0)</f>
        <v>0</v>
      </c>
      <c r="J45" s="79"/>
      <c r="L45" s="379"/>
      <c r="M45" s="379"/>
    </row>
    <row r="46" spans="2:13" s="98" customFormat="1" ht="12">
      <c r="B46" s="96" t="s">
        <v>337</v>
      </c>
      <c r="C46" s="99" t="s">
        <v>463</v>
      </c>
      <c r="D46" s="75">
        <f>計算表!D35</f>
        <v>0</v>
      </c>
      <c r="E46" s="75">
        <f>計算表!I35</f>
        <v>0</v>
      </c>
      <c r="F46" s="76">
        <f>計算表!O35</f>
        <v>0</v>
      </c>
      <c r="G46" s="77">
        <f t="shared" si="0"/>
        <v>0</v>
      </c>
      <c r="I46" s="78">
        <f>ROUND(G46*計算表!J78,0)</f>
        <v>0</v>
      </c>
      <c r="J46" s="79"/>
      <c r="L46" s="379"/>
      <c r="M46" s="379"/>
    </row>
    <row r="47" spans="2:13" s="98" customFormat="1" ht="12">
      <c r="B47" s="96" t="s">
        <v>338</v>
      </c>
      <c r="C47" s="97" t="s">
        <v>339</v>
      </c>
      <c r="D47" s="75">
        <f>計算表!D36</f>
        <v>0</v>
      </c>
      <c r="E47" s="75">
        <f>計算表!I36</f>
        <v>0</v>
      </c>
      <c r="F47" s="76">
        <f>計算表!O36</f>
        <v>0</v>
      </c>
      <c r="G47" s="77">
        <f t="shared" si="0"/>
        <v>0</v>
      </c>
      <c r="I47" s="78">
        <f>ROUND(G47*計算表!J79,0)</f>
        <v>0</v>
      </c>
      <c r="J47" s="79"/>
      <c r="L47" s="379"/>
      <c r="M47" s="379"/>
    </row>
    <row r="48" spans="2:13" s="98" customFormat="1" ht="12">
      <c r="B48" s="96" t="s">
        <v>340</v>
      </c>
      <c r="C48" s="97" t="s">
        <v>341</v>
      </c>
      <c r="D48" s="75">
        <f>計算表!D37</f>
        <v>0</v>
      </c>
      <c r="E48" s="75">
        <f>計算表!I37</f>
        <v>0</v>
      </c>
      <c r="F48" s="76">
        <f>計算表!O37</f>
        <v>0</v>
      </c>
      <c r="G48" s="77">
        <f t="shared" si="0"/>
        <v>0</v>
      </c>
      <c r="I48" s="78">
        <f>ROUND(G48*計算表!J80,0)</f>
        <v>0</v>
      </c>
      <c r="J48" s="79"/>
      <c r="L48" s="379"/>
      <c r="M48" s="379"/>
    </row>
    <row r="49" spans="2:13" s="98" customFormat="1" ht="12">
      <c r="B49" s="96" t="s">
        <v>342</v>
      </c>
      <c r="C49" s="97" t="s">
        <v>464</v>
      </c>
      <c r="D49" s="75">
        <f>計算表!D38</f>
        <v>0</v>
      </c>
      <c r="E49" s="75">
        <f>計算表!I38</f>
        <v>0</v>
      </c>
      <c r="F49" s="76">
        <f>計算表!O38</f>
        <v>0</v>
      </c>
      <c r="G49" s="77">
        <f t="shared" si="0"/>
        <v>0</v>
      </c>
      <c r="I49" s="78">
        <f>ROUND(G49*計算表!J81,0)</f>
        <v>0</v>
      </c>
      <c r="J49" s="79"/>
      <c r="L49" s="379"/>
      <c r="M49" s="379"/>
    </row>
    <row r="50" spans="2:13" s="98" customFormat="1" ht="12">
      <c r="B50" s="96" t="s">
        <v>343</v>
      </c>
      <c r="C50" s="97" t="s">
        <v>465</v>
      </c>
      <c r="D50" s="75">
        <f>計算表!D39</f>
        <v>0</v>
      </c>
      <c r="E50" s="75">
        <f>計算表!I39</f>
        <v>0</v>
      </c>
      <c r="F50" s="76">
        <f>計算表!O39</f>
        <v>0</v>
      </c>
      <c r="G50" s="77">
        <f t="shared" si="0"/>
        <v>0</v>
      </c>
      <c r="I50" s="78">
        <f>ROUND(G50*計算表!J82,0)</f>
        <v>0</v>
      </c>
      <c r="J50" s="79"/>
      <c r="L50" s="379"/>
      <c r="M50" s="379"/>
    </row>
    <row r="51" spans="2:13" s="98" customFormat="1" ht="12">
      <c r="B51" s="96" t="s">
        <v>344</v>
      </c>
      <c r="C51" s="97" t="s">
        <v>345</v>
      </c>
      <c r="D51" s="75">
        <f>計算表!D40</f>
        <v>0</v>
      </c>
      <c r="E51" s="75">
        <f>計算表!I40</f>
        <v>0</v>
      </c>
      <c r="F51" s="76">
        <f>計算表!O40</f>
        <v>0</v>
      </c>
      <c r="G51" s="77">
        <f t="shared" si="0"/>
        <v>0</v>
      </c>
      <c r="I51" s="78">
        <f>ROUND(G51*計算表!J83,0)</f>
        <v>0</v>
      </c>
      <c r="J51" s="79"/>
      <c r="L51" s="379"/>
      <c r="M51" s="379"/>
    </row>
    <row r="52" spans="2:13" s="98" customFormat="1" ht="12">
      <c r="B52" s="96" t="s">
        <v>346</v>
      </c>
      <c r="C52" s="97" t="s">
        <v>466</v>
      </c>
      <c r="D52" s="75">
        <f>計算表!D41</f>
        <v>0</v>
      </c>
      <c r="E52" s="75">
        <f>計算表!I41</f>
        <v>0</v>
      </c>
      <c r="F52" s="76">
        <f>計算表!O41</f>
        <v>0</v>
      </c>
      <c r="G52" s="77">
        <f t="shared" si="0"/>
        <v>0</v>
      </c>
      <c r="I52" s="78">
        <f>ROUND(G52*計算表!J84,0)</f>
        <v>0</v>
      </c>
      <c r="J52" s="79"/>
      <c r="L52" s="379"/>
      <c r="M52" s="379"/>
    </row>
    <row r="53" spans="2:13" s="98" customFormat="1" ht="12">
      <c r="B53" s="96" t="s">
        <v>347</v>
      </c>
      <c r="C53" s="97" t="s">
        <v>467</v>
      </c>
      <c r="D53" s="75">
        <f>計算表!D42</f>
        <v>0</v>
      </c>
      <c r="E53" s="75">
        <f>計算表!I42</f>
        <v>0</v>
      </c>
      <c r="F53" s="76">
        <f>計算表!O42</f>
        <v>0</v>
      </c>
      <c r="G53" s="77">
        <f t="shared" si="0"/>
        <v>0</v>
      </c>
      <c r="I53" s="78">
        <f>ROUND(G53*計算表!J85,0)</f>
        <v>0</v>
      </c>
      <c r="J53" s="79"/>
      <c r="L53" s="379"/>
      <c r="M53" s="379"/>
    </row>
    <row r="54" spans="2:13" s="98" customFormat="1" ht="12">
      <c r="B54" s="96" t="s">
        <v>348</v>
      </c>
      <c r="C54" s="97" t="s">
        <v>468</v>
      </c>
      <c r="D54" s="75">
        <f>計算表!D43</f>
        <v>0</v>
      </c>
      <c r="E54" s="75">
        <f>計算表!I43</f>
        <v>0</v>
      </c>
      <c r="F54" s="76">
        <f>計算表!O43</f>
        <v>0</v>
      </c>
      <c r="G54" s="77">
        <f t="shared" si="0"/>
        <v>0</v>
      </c>
      <c r="I54" s="78">
        <f>ROUND(G54*計算表!J86,0)</f>
        <v>0</v>
      </c>
      <c r="J54" s="79"/>
      <c r="L54" s="379"/>
      <c r="M54" s="379"/>
    </row>
    <row r="55" spans="2:13" s="98" customFormat="1" ht="12">
      <c r="B55" s="446" t="s">
        <v>79</v>
      </c>
      <c r="C55" s="447"/>
      <c r="D55" s="185">
        <f>計算表!D44</f>
        <v>0</v>
      </c>
      <c r="E55" s="185">
        <f>計算表!I44</f>
        <v>0</v>
      </c>
      <c r="F55" s="186">
        <f>計算表!O44</f>
        <v>0</v>
      </c>
      <c r="G55" s="187">
        <f>SUM(D55:F55)</f>
        <v>0</v>
      </c>
      <c r="I55" s="80">
        <f>SUM(I18:I54)</f>
        <v>0</v>
      </c>
      <c r="J55" s="81"/>
    </row>
    <row r="56" spans="2:13" s="98" customFormat="1" ht="20.25" customHeight="1">
      <c r="B56" s="82"/>
      <c r="C56" s="100"/>
      <c r="D56" s="81"/>
      <c r="E56" s="81"/>
      <c r="F56" s="81"/>
      <c r="G56" s="81"/>
    </row>
  </sheetData>
  <mergeCells count="15">
    <mergeCell ref="I16:I17"/>
    <mergeCell ref="B16:C17"/>
    <mergeCell ref="D16:G16"/>
    <mergeCell ref="B14:C14"/>
    <mergeCell ref="B55:C55"/>
    <mergeCell ref="B1:C1"/>
    <mergeCell ref="B12:C12"/>
    <mergeCell ref="B13:C13"/>
    <mergeCell ref="B6:C6"/>
    <mergeCell ref="B4:C4"/>
    <mergeCell ref="B5:C5"/>
    <mergeCell ref="B9:C9"/>
    <mergeCell ref="B10:C10"/>
    <mergeCell ref="B11:C11"/>
    <mergeCell ref="B8:C8"/>
  </mergeCells>
  <phoneticPr fontId="12"/>
  <conditionalFormatting sqref="B18:G55">
    <cfRule type="expression" dxfId="1" priority="2" stopIfTrue="1">
      <formula>MOD(ROW(A1),2)=1</formula>
    </cfRule>
  </conditionalFormatting>
  <conditionalFormatting sqref="I18:I55">
    <cfRule type="expression" dxfId="0" priority="1" stopIfTrue="1">
      <formula>MOD(ROW(A1),2)=1</formula>
    </cfRule>
  </conditionalFormatting>
  <pageMargins left="0.78740157480314965" right="0.78740157480314965" top="1.1811023622047245" bottom="0.59055118110236227" header="0" footer="0.19685039370078741"/>
  <headerFooter alignWithMargins="0">
    <oddFooter>&amp;R&amp;D　&amp;T　&amp;Z&amp;F　&amp;A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36B83-1C99-4712-9896-92FE71CFAAD0}">
  <sheetPr codeName="Sheet3">
    <pageSetUpPr fitToPage="1"/>
  </sheetPr>
  <dimension ref="A1:AF50"/>
  <sheetViews>
    <sheetView showGridLines="0" workbookViewId="0">
      <selection sqref="A1:K1"/>
    </sheetView>
  </sheetViews>
  <sheetFormatPr defaultColWidth="2.6640625" defaultRowHeight="15.75" customHeight="1"/>
  <cols>
    <col min="1" max="18" width="2.6640625" style="1"/>
    <col min="19" max="19" width="4.19921875" style="1" customWidth="1"/>
    <col min="20" max="16384" width="2.6640625" style="1"/>
  </cols>
  <sheetData>
    <row r="1" spans="1:32" ht="20.25" customHeight="1">
      <c r="A1" s="421" t="s">
        <v>151</v>
      </c>
      <c r="B1" s="452"/>
      <c r="C1" s="452"/>
      <c r="D1" s="452"/>
      <c r="E1" s="452"/>
      <c r="F1" s="452"/>
      <c r="G1" s="452"/>
      <c r="H1" s="452"/>
      <c r="I1" s="452"/>
      <c r="J1" s="452"/>
      <c r="K1" s="422"/>
    </row>
    <row r="2" spans="1:32" ht="9" customHeight="1">
      <c r="A2" s="101"/>
    </row>
    <row r="3" spans="1:32" ht="16.5" customHeight="1">
      <c r="A3" s="102"/>
      <c r="B3" s="102"/>
      <c r="C3" s="102"/>
      <c r="D3" s="102"/>
      <c r="E3" s="102"/>
      <c r="F3" s="102"/>
      <c r="G3" s="102"/>
      <c r="H3" s="102"/>
      <c r="I3" s="102"/>
      <c r="J3" s="102"/>
      <c r="L3" s="102"/>
      <c r="M3" s="102"/>
      <c r="AF3" s="103" t="s">
        <v>27</v>
      </c>
    </row>
    <row r="4" spans="1:32" ht="16.5" customHeight="1">
      <c r="A4" s="102"/>
      <c r="B4" s="465" t="s">
        <v>108</v>
      </c>
      <c r="C4" s="466"/>
      <c r="D4" s="466"/>
      <c r="E4" s="466"/>
      <c r="F4" s="466"/>
      <c r="G4" s="466"/>
      <c r="H4" s="466"/>
      <c r="I4" s="466"/>
      <c r="J4" s="466"/>
      <c r="K4" s="466"/>
      <c r="L4" s="466"/>
      <c r="M4" s="466"/>
      <c r="N4" s="466"/>
      <c r="O4" s="466"/>
      <c r="P4" s="466"/>
      <c r="Q4" s="466"/>
      <c r="R4" s="466"/>
      <c r="S4" s="466"/>
      <c r="T4" s="466"/>
      <c r="U4" s="466"/>
      <c r="V4" s="466"/>
      <c r="W4" s="466"/>
      <c r="X4" s="466"/>
      <c r="Y4" s="466"/>
      <c r="Z4" s="466"/>
      <c r="AA4" s="466"/>
      <c r="AB4" s="466"/>
      <c r="AC4" s="466"/>
      <c r="AD4" s="466"/>
      <c r="AE4" s="466"/>
      <c r="AF4" s="467"/>
    </row>
    <row r="5" spans="1:32" ht="16.5" customHeight="1">
      <c r="A5" s="102"/>
      <c r="B5" s="468"/>
      <c r="C5" s="469"/>
      <c r="D5" s="469"/>
      <c r="E5" s="469"/>
      <c r="F5" s="469"/>
      <c r="G5" s="469"/>
      <c r="H5" s="469"/>
      <c r="I5" s="469"/>
      <c r="J5" s="469"/>
      <c r="K5" s="469"/>
      <c r="L5" s="469"/>
      <c r="M5" s="469"/>
      <c r="N5" s="469"/>
      <c r="O5" s="469"/>
      <c r="P5" s="469"/>
      <c r="Q5" s="469"/>
      <c r="R5" s="469"/>
      <c r="S5" s="469"/>
      <c r="T5" s="469"/>
      <c r="U5" s="469"/>
      <c r="V5" s="469"/>
      <c r="W5" s="469"/>
      <c r="X5" s="469"/>
      <c r="Y5" s="469"/>
      <c r="Z5" s="469"/>
      <c r="AA5" s="469"/>
      <c r="AB5" s="469"/>
      <c r="AC5" s="469"/>
      <c r="AD5" s="469"/>
      <c r="AE5" s="469"/>
      <c r="AF5" s="470"/>
    </row>
    <row r="6" spans="1:32" ht="16.5" customHeight="1">
      <c r="A6" s="102"/>
      <c r="B6" s="479">
        <f>計算表!C44</f>
        <v>0</v>
      </c>
      <c r="C6" s="480"/>
      <c r="D6" s="480"/>
      <c r="E6" s="480"/>
      <c r="F6" s="480"/>
      <c r="G6" s="480"/>
      <c r="H6" s="480"/>
      <c r="I6" s="480"/>
      <c r="J6" s="480"/>
      <c r="K6" s="480"/>
      <c r="L6" s="480"/>
      <c r="M6" s="480"/>
      <c r="N6" s="480"/>
      <c r="O6" s="480"/>
      <c r="P6" s="480"/>
      <c r="Q6" s="480"/>
      <c r="R6" s="480"/>
      <c r="S6" s="480"/>
      <c r="T6" s="480"/>
      <c r="U6" s="480"/>
      <c r="V6" s="480"/>
      <c r="W6" s="480"/>
      <c r="X6" s="480"/>
      <c r="Y6" s="480"/>
      <c r="Z6" s="480"/>
      <c r="AA6" s="480"/>
      <c r="AB6" s="480"/>
      <c r="AC6" s="480"/>
      <c r="AD6" s="480"/>
      <c r="AE6" s="480"/>
      <c r="AF6" s="481"/>
    </row>
    <row r="7" spans="1:32" ht="16.5" customHeight="1">
      <c r="A7" s="102"/>
      <c r="B7" s="102"/>
      <c r="C7" s="105"/>
      <c r="D7" s="105"/>
      <c r="E7" s="106"/>
      <c r="F7" s="105"/>
      <c r="G7" s="105"/>
      <c r="H7" s="105"/>
      <c r="I7" s="105"/>
      <c r="J7" s="105"/>
      <c r="K7" s="102"/>
      <c r="L7" s="102"/>
      <c r="M7" s="102"/>
    </row>
    <row r="8" spans="1:32" ht="16.5" customHeight="1">
      <c r="B8" s="105"/>
      <c r="C8" s="107"/>
      <c r="D8" s="105"/>
      <c r="E8" s="105"/>
      <c r="F8" s="105"/>
      <c r="G8" s="102"/>
      <c r="H8" s="105"/>
      <c r="I8" s="105"/>
      <c r="J8" s="105"/>
      <c r="K8" s="105"/>
      <c r="L8" s="102"/>
      <c r="M8" s="102"/>
      <c r="P8" s="102" t="s">
        <v>493</v>
      </c>
    </row>
    <row r="9" spans="1:32" ht="16.5" customHeight="1">
      <c r="A9" s="311" t="s">
        <v>25</v>
      </c>
      <c r="B9" s="312"/>
      <c r="C9" s="312"/>
      <c r="D9" s="312"/>
      <c r="E9" s="312"/>
      <c r="F9" s="312"/>
      <c r="G9" s="312"/>
      <c r="H9" s="312"/>
      <c r="I9" s="312"/>
      <c r="J9" s="312"/>
      <c r="K9" s="312"/>
      <c r="L9" s="313"/>
      <c r="M9" s="313"/>
      <c r="N9" s="314"/>
      <c r="O9" s="314"/>
      <c r="P9" s="314"/>
      <c r="Q9" s="314"/>
      <c r="R9" s="314"/>
      <c r="S9" s="314"/>
      <c r="T9" s="314"/>
      <c r="U9" s="314"/>
      <c r="V9" s="314"/>
      <c r="W9" s="314"/>
      <c r="X9" s="314"/>
      <c r="Y9" s="314"/>
      <c r="Z9" s="314"/>
      <c r="AA9" s="314"/>
      <c r="AB9" s="314"/>
      <c r="AC9" s="314"/>
      <c r="AD9" s="314"/>
      <c r="AE9" s="314"/>
      <c r="AF9" s="314"/>
    </row>
    <row r="10" spans="1:32" ht="16.5" customHeight="1">
      <c r="A10" s="313"/>
      <c r="B10" s="453" t="s">
        <v>107</v>
      </c>
      <c r="C10" s="454"/>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5"/>
      <c r="AF10" s="314"/>
    </row>
    <row r="11" spans="1:32" ht="16.5" customHeight="1">
      <c r="A11" s="313"/>
      <c r="B11" s="456"/>
      <c r="C11" s="457"/>
      <c r="D11" s="457"/>
      <c r="E11" s="457"/>
      <c r="F11" s="457"/>
      <c r="G11" s="457"/>
      <c r="H11" s="457"/>
      <c r="I11" s="457"/>
      <c r="J11" s="457"/>
      <c r="K11" s="457"/>
      <c r="L11" s="457"/>
      <c r="M11" s="457"/>
      <c r="N11" s="457"/>
      <c r="O11" s="457"/>
      <c r="P11" s="457"/>
      <c r="Q11" s="457"/>
      <c r="R11" s="457"/>
      <c r="S11" s="457"/>
      <c r="T11" s="457"/>
      <c r="U11" s="457"/>
      <c r="V11" s="457"/>
      <c r="W11" s="457"/>
      <c r="X11" s="457"/>
      <c r="Y11" s="457"/>
      <c r="Z11" s="457"/>
      <c r="AA11" s="457"/>
      <c r="AB11" s="457"/>
      <c r="AC11" s="457"/>
      <c r="AD11" s="457"/>
      <c r="AE11" s="458"/>
      <c r="AF11" s="314"/>
    </row>
    <row r="12" spans="1:32" ht="16.5" customHeight="1">
      <c r="A12" s="313"/>
      <c r="B12" s="479">
        <f>計算表!D44</f>
        <v>0</v>
      </c>
      <c r="C12" s="480"/>
      <c r="D12" s="480"/>
      <c r="E12" s="480"/>
      <c r="F12" s="480"/>
      <c r="G12" s="480"/>
      <c r="H12" s="480"/>
      <c r="I12" s="480"/>
      <c r="J12" s="480"/>
      <c r="K12" s="480"/>
      <c r="L12" s="480"/>
      <c r="M12" s="480"/>
      <c r="N12" s="480"/>
      <c r="O12" s="480"/>
      <c r="P12" s="480"/>
      <c r="Q12" s="480"/>
      <c r="R12" s="480"/>
      <c r="S12" s="480"/>
      <c r="T12" s="480"/>
      <c r="U12" s="480"/>
      <c r="V12" s="480"/>
      <c r="W12" s="480"/>
      <c r="X12" s="480"/>
      <c r="Y12" s="480"/>
      <c r="Z12" s="480"/>
      <c r="AA12" s="480"/>
      <c r="AB12" s="480"/>
      <c r="AC12" s="480"/>
      <c r="AD12" s="480"/>
      <c r="AE12" s="481"/>
      <c r="AF12" s="314"/>
    </row>
    <row r="13" spans="1:32" ht="16.5" customHeight="1">
      <c r="A13" s="313"/>
      <c r="B13" s="312"/>
      <c r="C13" s="312"/>
      <c r="D13" s="312"/>
      <c r="E13" s="312"/>
      <c r="F13" s="312"/>
      <c r="G13" s="312"/>
      <c r="H13" s="312"/>
      <c r="I13" s="312"/>
      <c r="J13" s="312"/>
      <c r="K13" s="312"/>
      <c r="L13" s="313"/>
      <c r="M13" s="313"/>
      <c r="N13" s="314"/>
      <c r="O13" s="314"/>
      <c r="P13" s="314"/>
      <c r="Q13" s="314"/>
      <c r="R13" s="314"/>
      <c r="S13" s="314"/>
      <c r="T13" s="314"/>
      <c r="U13" s="314"/>
      <c r="V13" s="314"/>
      <c r="W13" s="314"/>
      <c r="X13" s="314"/>
      <c r="Y13" s="314"/>
      <c r="Z13" s="314"/>
      <c r="AA13" s="314"/>
      <c r="AB13" s="314"/>
      <c r="AC13" s="314"/>
      <c r="AD13" s="314"/>
      <c r="AE13" s="314"/>
      <c r="AF13" s="314"/>
    </row>
    <row r="14" spans="1:32" ht="16.5" customHeight="1">
      <c r="A14" s="313"/>
      <c r="B14" s="312"/>
      <c r="C14" s="311"/>
      <c r="D14" s="312"/>
      <c r="E14" s="312"/>
      <c r="F14" s="313"/>
      <c r="G14" s="312"/>
      <c r="H14" s="312"/>
      <c r="I14" s="312" t="s">
        <v>38</v>
      </c>
      <c r="J14" s="312"/>
      <c r="K14" s="312"/>
      <c r="L14" s="313"/>
      <c r="M14" s="313"/>
      <c r="N14" s="314"/>
      <c r="O14" s="314"/>
      <c r="P14" s="314"/>
      <c r="Q14" s="312"/>
      <c r="R14" s="314"/>
      <c r="S14" s="312" t="s">
        <v>39</v>
      </c>
      <c r="T14" s="314"/>
      <c r="U14" s="314"/>
      <c r="V14" s="312"/>
      <c r="W14" s="312"/>
      <c r="X14" s="314"/>
      <c r="Y14" s="314"/>
      <c r="Z14" s="312" t="s">
        <v>40</v>
      </c>
      <c r="AA14" s="314"/>
      <c r="AB14" s="314"/>
      <c r="AC14" s="314"/>
      <c r="AD14" s="314"/>
      <c r="AE14" s="314"/>
      <c r="AF14" s="314"/>
    </row>
    <row r="15" spans="1:32" ht="16.5" customHeight="1">
      <c r="A15" s="313"/>
      <c r="B15" s="312"/>
      <c r="C15" s="312"/>
      <c r="D15" s="312"/>
      <c r="E15" s="312"/>
      <c r="F15" s="312"/>
      <c r="G15" s="312"/>
      <c r="H15" s="312"/>
      <c r="I15" s="312"/>
      <c r="J15" s="312"/>
      <c r="K15" s="312"/>
      <c r="L15" s="313"/>
      <c r="M15" s="313"/>
      <c r="N15" s="314"/>
      <c r="O15" s="314"/>
      <c r="P15" s="314"/>
      <c r="Q15" s="314"/>
      <c r="R15" s="314"/>
      <c r="S15" s="314"/>
      <c r="T15" s="314"/>
      <c r="U15" s="314"/>
      <c r="V15" s="314"/>
      <c r="W15" s="314"/>
      <c r="X15" s="314"/>
      <c r="Y15" s="314"/>
      <c r="Z15" s="314"/>
      <c r="AA15" s="314"/>
      <c r="AB15" s="314"/>
      <c r="AC15" s="314"/>
      <c r="AD15" s="314"/>
      <c r="AE15" s="314"/>
      <c r="AF15" s="314"/>
    </row>
    <row r="16" spans="1:32" ht="16.5" customHeight="1">
      <c r="A16" s="313"/>
      <c r="B16" s="483" t="s">
        <v>125</v>
      </c>
      <c r="C16" s="484"/>
      <c r="D16" s="484"/>
      <c r="E16" s="484"/>
      <c r="F16" s="484"/>
      <c r="G16" s="484"/>
      <c r="H16" s="484"/>
      <c r="I16" s="484"/>
      <c r="J16" s="484"/>
      <c r="K16" s="484"/>
      <c r="L16" s="484"/>
      <c r="M16" s="484"/>
      <c r="N16" s="484"/>
      <c r="O16" s="484"/>
      <c r="P16" s="484"/>
      <c r="Q16" s="485"/>
      <c r="R16" s="487" t="s">
        <v>126</v>
      </c>
      <c r="S16" s="463"/>
      <c r="T16" s="463"/>
      <c r="U16" s="463"/>
      <c r="V16" s="463"/>
      <c r="W16" s="463"/>
      <c r="X16" s="463"/>
      <c r="Y16" s="463"/>
      <c r="Z16" s="463"/>
      <c r="AA16" s="463"/>
      <c r="AB16" s="463"/>
      <c r="AC16" s="463"/>
      <c r="AD16" s="463"/>
      <c r="AE16" s="464"/>
      <c r="AF16" s="313"/>
    </row>
    <row r="17" spans="1:32" ht="16.5" customHeight="1">
      <c r="A17" s="313"/>
      <c r="B17" s="473"/>
      <c r="C17" s="486"/>
      <c r="D17" s="486"/>
      <c r="E17" s="486"/>
      <c r="F17" s="486"/>
      <c r="G17" s="486"/>
      <c r="H17" s="486"/>
      <c r="I17" s="486"/>
      <c r="J17" s="486"/>
      <c r="K17" s="486"/>
      <c r="L17" s="486"/>
      <c r="M17" s="486"/>
      <c r="N17" s="486"/>
      <c r="O17" s="486"/>
      <c r="P17" s="486"/>
      <c r="Q17" s="474"/>
      <c r="R17" s="482"/>
      <c r="S17" s="474"/>
      <c r="T17" s="475" t="s">
        <v>127</v>
      </c>
      <c r="U17" s="476"/>
      <c r="V17" s="476"/>
      <c r="W17" s="476"/>
      <c r="X17" s="476"/>
      <c r="Y17" s="476"/>
      <c r="Z17" s="476"/>
      <c r="AA17" s="476"/>
      <c r="AB17" s="476"/>
      <c r="AC17" s="476"/>
      <c r="AD17" s="476"/>
      <c r="AE17" s="477"/>
      <c r="AF17" s="313"/>
    </row>
    <row r="18" spans="1:32" ht="16.5" customHeight="1">
      <c r="A18" s="313"/>
      <c r="B18" s="459">
        <f>計算表!G44</f>
        <v>0</v>
      </c>
      <c r="C18" s="460"/>
      <c r="D18" s="460"/>
      <c r="E18" s="460"/>
      <c r="F18" s="460"/>
      <c r="G18" s="460"/>
      <c r="H18" s="460"/>
      <c r="I18" s="460"/>
      <c r="J18" s="460"/>
      <c r="K18" s="460"/>
      <c r="L18" s="460"/>
      <c r="M18" s="460"/>
      <c r="N18" s="460"/>
      <c r="O18" s="460"/>
      <c r="P18" s="460"/>
      <c r="Q18" s="471"/>
      <c r="R18" s="472">
        <f>計算表!E44</f>
        <v>0</v>
      </c>
      <c r="S18" s="471"/>
      <c r="T18" s="472">
        <f>計算表!F44</f>
        <v>0</v>
      </c>
      <c r="U18" s="460"/>
      <c r="V18" s="460"/>
      <c r="W18" s="460"/>
      <c r="X18" s="460"/>
      <c r="Y18" s="460"/>
      <c r="Z18" s="460"/>
      <c r="AA18" s="460"/>
      <c r="AB18" s="460"/>
      <c r="AC18" s="460"/>
      <c r="AD18" s="460"/>
      <c r="AE18" s="461"/>
      <c r="AF18" s="313"/>
    </row>
    <row r="19" spans="1:32" ht="16.5" customHeight="1">
      <c r="A19" s="313"/>
      <c r="B19" s="312"/>
      <c r="C19" s="312"/>
      <c r="D19" s="312"/>
      <c r="E19" s="312"/>
      <c r="F19" s="312"/>
      <c r="G19" s="312"/>
      <c r="H19" s="312"/>
      <c r="I19" s="312"/>
      <c r="J19" s="312"/>
      <c r="K19" s="312"/>
      <c r="L19" s="313"/>
      <c r="M19" s="313"/>
      <c r="N19" s="314"/>
      <c r="O19" s="314"/>
      <c r="P19" s="314"/>
      <c r="Q19" s="314"/>
      <c r="R19" s="314"/>
      <c r="S19" s="314"/>
      <c r="T19" s="314"/>
      <c r="U19" s="314"/>
      <c r="V19" s="314"/>
      <c r="W19" s="314"/>
      <c r="X19" s="314"/>
      <c r="Y19" s="314"/>
      <c r="Z19" s="314"/>
      <c r="AA19" s="314"/>
      <c r="AB19" s="314"/>
      <c r="AC19" s="314"/>
      <c r="AD19" s="314"/>
      <c r="AE19" s="314"/>
      <c r="AF19" s="314"/>
    </row>
    <row r="20" spans="1:32" ht="16.5" customHeight="1">
      <c r="A20" s="102"/>
      <c r="B20" s="102"/>
      <c r="C20" s="102"/>
      <c r="D20" s="102"/>
      <c r="E20" s="102"/>
      <c r="F20" s="102"/>
      <c r="G20" s="102"/>
      <c r="H20" s="102"/>
      <c r="I20" s="102" t="s">
        <v>37</v>
      </c>
      <c r="J20" s="102"/>
      <c r="K20" s="102"/>
      <c r="L20" s="102"/>
      <c r="M20" s="102"/>
    </row>
    <row r="21" spans="1:32" ht="16.5" customHeight="1">
      <c r="A21" s="102"/>
      <c r="B21" s="102"/>
      <c r="C21" s="102"/>
      <c r="D21" s="102"/>
      <c r="E21" s="102"/>
      <c r="F21" s="102"/>
      <c r="G21" s="102"/>
      <c r="H21" s="102"/>
      <c r="I21" s="102"/>
      <c r="J21" s="102"/>
      <c r="K21" s="102"/>
      <c r="L21" s="102"/>
      <c r="M21" s="102"/>
    </row>
    <row r="22" spans="1:32" ht="16.5" customHeight="1">
      <c r="A22" s="102"/>
      <c r="B22" s="488" t="s">
        <v>72</v>
      </c>
      <c r="C22" s="489"/>
      <c r="D22" s="489"/>
      <c r="E22" s="489"/>
      <c r="F22" s="489"/>
      <c r="G22" s="489"/>
      <c r="H22" s="489"/>
      <c r="I22" s="489"/>
      <c r="J22" s="489"/>
      <c r="K22" s="489"/>
      <c r="L22" s="489"/>
      <c r="M22" s="489"/>
      <c r="N22" s="489"/>
      <c r="O22" s="489"/>
      <c r="P22" s="489"/>
      <c r="Q22" s="494"/>
      <c r="R22" s="105"/>
      <c r="S22" s="105"/>
      <c r="T22" s="102"/>
      <c r="V22" s="488" t="s">
        <v>29</v>
      </c>
      <c r="W22" s="489"/>
      <c r="X22" s="489"/>
      <c r="Y22" s="489"/>
      <c r="Z22" s="489"/>
      <c r="AA22" s="489"/>
      <c r="AB22" s="489"/>
      <c r="AC22" s="489"/>
      <c r="AD22" s="489"/>
      <c r="AE22" s="489"/>
      <c r="AF22" s="492"/>
    </row>
    <row r="23" spans="1:32" ht="16.5" customHeight="1">
      <c r="A23" s="102"/>
      <c r="B23" s="490"/>
      <c r="C23" s="491"/>
      <c r="D23" s="491"/>
      <c r="E23" s="491"/>
      <c r="F23" s="491"/>
      <c r="G23" s="491"/>
      <c r="H23" s="491"/>
      <c r="I23" s="491"/>
      <c r="J23" s="491"/>
      <c r="K23" s="491"/>
      <c r="L23" s="491"/>
      <c r="M23" s="491"/>
      <c r="N23" s="491"/>
      <c r="O23" s="491"/>
      <c r="P23" s="491"/>
      <c r="Q23" s="494"/>
      <c r="R23" s="105"/>
      <c r="S23" s="105"/>
      <c r="T23" s="102"/>
      <c r="V23" s="490"/>
      <c r="W23" s="491"/>
      <c r="X23" s="491"/>
      <c r="Y23" s="491"/>
      <c r="Z23" s="491"/>
      <c r="AA23" s="491"/>
      <c r="AB23" s="491"/>
      <c r="AC23" s="491"/>
      <c r="AD23" s="491"/>
      <c r="AE23" s="491"/>
      <c r="AF23" s="493"/>
    </row>
    <row r="24" spans="1:32" ht="16.5" customHeight="1">
      <c r="A24" s="102"/>
      <c r="B24" s="459">
        <f>計算表!H44</f>
        <v>0</v>
      </c>
      <c r="C24" s="460"/>
      <c r="D24" s="460"/>
      <c r="E24" s="460"/>
      <c r="F24" s="460"/>
      <c r="G24" s="460"/>
      <c r="H24" s="460"/>
      <c r="I24" s="460"/>
      <c r="J24" s="460"/>
      <c r="K24" s="460"/>
      <c r="L24" s="460"/>
      <c r="M24" s="460"/>
      <c r="N24" s="460"/>
      <c r="O24" s="460"/>
      <c r="P24" s="460"/>
      <c r="Q24" s="494"/>
      <c r="R24" s="105"/>
      <c r="S24" s="105"/>
      <c r="T24" s="102"/>
      <c r="V24" s="459">
        <f>計算表!L44</f>
        <v>0</v>
      </c>
      <c r="W24" s="460"/>
      <c r="X24" s="460"/>
      <c r="Y24" s="460"/>
      <c r="Z24" s="460"/>
      <c r="AA24" s="460"/>
      <c r="AB24" s="460"/>
      <c r="AC24" s="460"/>
      <c r="AD24" s="460"/>
      <c r="AE24" s="460"/>
      <c r="AF24" s="461"/>
    </row>
    <row r="25" spans="1:32" ht="16.5" customHeight="1">
      <c r="A25" s="102"/>
      <c r="B25" s="105"/>
      <c r="C25" s="105"/>
      <c r="D25" s="105"/>
      <c r="E25" s="105"/>
      <c r="F25" s="105"/>
      <c r="G25" s="105"/>
      <c r="H25" s="105"/>
      <c r="I25" s="102"/>
      <c r="J25" s="102"/>
      <c r="K25" s="102"/>
      <c r="L25" s="102"/>
      <c r="M25" s="102"/>
      <c r="AA25" s="102" t="s">
        <v>201</v>
      </c>
    </row>
    <row r="26" spans="1:32" ht="16.5" customHeight="1">
      <c r="B26" s="107"/>
      <c r="C26" s="107"/>
      <c r="D26" s="105"/>
      <c r="E26" s="105"/>
      <c r="F26" s="105"/>
      <c r="G26" s="105"/>
      <c r="H26" s="105"/>
      <c r="I26" s="105" t="s">
        <v>89</v>
      </c>
      <c r="J26" s="102"/>
      <c r="K26" s="102"/>
      <c r="L26" s="102"/>
      <c r="M26" s="102"/>
      <c r="AA26" s="102" t="s">
        <v>202</v>
      </c>
    </row>
    <row r="27" spans="1:32" ht="16.5" customHeight="1">
      <c r="A27" s="311" t="s">
        <v>113</v>
      </c>
      <c r="B27" s="312"/>
      <c r="C27" s="312"/>
      <c r="D27" s="312"/>
      <c r="E27" s="312"/>
      <c r="F27" s="312"/>
      <c r="G27" s="312"/>
      <c r="H27" s="312"/>
      <c r="I27" s="313"/>
      <c r="J27" s="313"/>
      <c r="K27" s="313"/>
      <c r="L27" s="313"/>
      <c r="M27" s="313"/>
      <c r="N27" s="313"/>
      <c r="O27" s="314"/>
      <c r="P27" s="314"/>
      <c r="Q27" s="314"/>
      <c r="R27" s="314"/>
    </row>
    <row r="28" spans="1:32" ht="16.5" customHeight="1">
      <c r="A28" s="312"/>
      <c r="B28" s="453" t="s">
        <v>28</v>
      </c>
      <c r="C28" s="454"/>
      <c r="D28" s="454"/>
      <c r="E28" s="454"/>
      <c r="F28" s="454"/>
      <c r="G28" s="454"/>
      <c r="H28" s="454"/>
      <c r="I28" s="454"/>
      <c r="J28" s="454"/>
      <c r="K28" s="454"/>
      <c r="L28" s="454"/>
      <c r="M28" s="454"/>
      <c r="N28" s="454"/>
      <c r="O28" s="454"/>
      <c r="P28" s="454"/>
      <c r="Q28" s="455"/>
      <c r="R28" s="313"/>
      <c r="S28" s="102"/>
      <c r="T28" s="102"/>
      <c r="U28" s="102"/>
      <c r="V28" s="488" t="s">
        <v>158</v>
      </c>
      <c r="W28" s="466"/>
      <c r="X28" s="466"/>
      <c r="Y28" s="466"/>
      <c r="Z28" s="466"/>
      <c r="AA28" s="466"/>
      <c r="AB28" s="466"/>
      <c r="AC28" s="466"/>
      <c r="AD28" s="466"/>
      <c r="AE28" s="466"/>
      <c r="AF28" s="467"/>
    </row>
    <row r="29" spans="1:32" ht="16.5" customHeight="1">
      <c r="A29" s="312"/>
      <c r="B29" s="456"/>
      <c r="C29" s="457"/>
      <c r="D29" s="457"/>
      <c r="E29" s="457"/>
      <c r="F29" s="457"/>
      <c r="G29" s="457"/>
      <c r="H29" s="457"/>
      <c r="I29" s="457"/>
      <c r="J29" s="457"/>
      <c r="K29" s="457"/>
      <c r="L29" s="457"/>
      <c r="M29" s="457"/>
      <c r="N29" s="457"/>
      <c r="O29" s="457"/>
      <c r="P29" s="457"/>
      <c r="Q29" s="458"/>
      <c r="R29" s="313"/>
      <c r="S29" s="102"/>
      <c r="T29" s="102"/>
      <c r="U29" s="102"/>
      <c r="V29" s="468"/>
      <c r="W29" s="469"/>
      <c r="X29" s="469"/>
      <c r="Y29" s="469"/>
      <c r="Z29" s="469"/>
      <c r="AA29" s="469"/>
      <c r="AB29" s="469"/>
      <c r="AC29" s="469"/>
      <c r="AD29" s="469"/>
      <c r="AE29" s="469"/>
      <c r="AF29" s="470"/>
    </row>
    <row r="30" spans="1:32" ht="16.5" customHeight="1">
      <c r="A30" s="312"/>
      <c r="B30" s="459">
        <f>計算表!I44</f>
        <v>0</v>
      </c>
      <c r="C30" s="460"/>
      <c r="D30" s="460"/>
      <c r="E30" s="460"/>
      <c r="F30" s="460"/>
      <c r="G30" s="460"/>
      <c r="H30" s="460"/>
      <c r="I30" s="460"/>
      <c r="J30" s="460"/>
      <c r="K30" s="460"/>
      <c r="L30" s="460"/>
      <c r="M30" s="460"/>
      <c r="N30" s="460"/>
      <c r="O30" s="460"/>
      <c r="P30" s="460"/>
      <c r="Q30" s="461"/>
      <c r="R30" s="312"/>
      <c r="S30" s="105"/>
      <c r="T30" s="102"/>
      <c r="U30" s="102"/>
      <c r="V30" s="459">
        <f>計算表!M44</f>
        <v>0</v>
      </c>
      <c r="W30" s="460"/>
      <c r="X30" s="460"/>
      <c r="Y30" s="460"/>
      <c r="Z30" s="460"/>
      <c r="AA30" s="460"/>
      <c r="AB30" s="460"/>
      <c r="AC30" s="460"/>
      <c r="AD30" s="460"/>
      <c r="AE30" s="460"/>
      <c r="AF30" s="461"/>
    </row>
    <row r="31" spans="1:32" ht="16.5" customHeight="1">
      <c r="A31" s="312"/>
      <c r="B31" s="312"/>
      <c r="C31" s="312"/>
      <c r="D31" s="312"/>
      <c r="E31" s="312"/>
      <c r="F31" s="312"/>
      <c r="G31" s="312"/>
      <c r="H31" s="312"/>
      <c r="I31" s="312"/>
      <c r="J31" s="313"/>
      <c r="K31" s="313"/>
      <c r="L31" s="313"/>
      <c r="M31" s="313"/>
      <c r="N31" s="313"/>
      <c r="O31" s="313"/>
      <c r="P31" s="314"/>
      <c r="Q31" s="314"/>
      <c r="R31" s="314"/>
    </row>
    <row r="32" spans="1:32" ht="16.5" customHeight="1">
      <c r="A32" s="312"/>
      <c r="B32" s="312"/>
      <c r="C32" s="312"/>
      <c r="D32" s="312" t="s">
        <v>39</v>
      </c>
      <c r="E32" s="312"/>
      <c r="F32" s="312"/>
      <c r="G32" s="312"/>
      <c r="H32" s="312"/>
      <c r="I32" s="313"/>
      <c r="J32" s="313"/>
      <c r="K32" s="312" t="s">
        <v>40</v>
      </c>
      <c r="L32" s="313"/>
      <c r="M32" s="313"/>
      <c r="N32" s="313"/>
      <c r="O32" s="313"/>
      <c r="P32" s="314"/>
      <c r="Q32" s="314"/>
      <c r="R32" s="314"/>
      <c r="AA32" s="102" t="s">
        <v>203</v>
      </c>
    </row>
    <row r="33" spans="1:32" ht="16.5" customHeight="1">
      <c r="A33" s="312"/>
      <c r="B33" s="312"/>
      <c r="C33" s="312"/>
      <c r="D33" s="312"/>
      <c r="E33" s="312"/>
      <c r="F33" s="312"/>
      <c r="G33" s="312"/>
      <c r="H33" s="312"/>
      <c r="I33" s="313"/>
      <c r="J33" s="313"/>
      <c r="K33" s="313"/>
      <c r="L33" s="313"/>
      <c r="M33" s="313"/>
      <c r="N33" s="313"/>
      <c r="O33" s="313"/>
      <c r="P33" s="314"/>
      <c r="Q33" s="314"/>
      <c r="R33" s="314"/>
    </row>
    <row r="34" spans="1:32" ht="16.5" customHeight="1">
      <c r="A34" s="312"/>
      <c r="B34" s="462" t="s">
        <v>41</v>
      </c>
      <c r="C34" s="463"/>
      <c r="D34" s="463"/>
      <c r="E34" s="463"/>
      <c r="F34" s="463"/>
      <c r="G34" s="463"/>
      <c r="H34" s="463"/>
      <c r="I34" s="463"/>
      <c r="J34" s="463"/>
      <c r="K34" s="463"/>
      <c r="L34" s="463"/>
      <c r="M34" s="463"/>
      <c r="N34" s="463"/>
      <c r="O34" s="463"/>
      <c r="P34" s="464"/>
      <c r="Q34" s="312"/>
      <c r="R34" s="313"/>
      <c r="S34" s="102"/>
      <c r="V34" s="488" t="s">
        <v>204</v>
      </c>
      <c r="W34" s="466"/>
      <c r="X34" s="466"/>
      <c r="Y34" s="466"/>
      <c r="Z34" s="466"/>
      <c r="AA34" s="466"/>
      <c r="AB34" s="466"/>
      <c r="AC34" s="466"/>
      <c r="AD34" s="466"/>
      <c r="AE34" s="466"/>
      <c r="AF34" s="467"/>
    </row>
    <row r="35" spans="1:32" ht="16.5" customHeight="1">
      <c r="A35" s="312"/>
      <c r="B35" s="473"/>
      <c r="C35" s="474"/>
      <c r="D35" s="449" t="s">
        <v>42</v>
      </c>
      <c r="E35" s="450"/>
      <c r="F35" s="450"/>
      <c r="G35" s="450"/>
      <c r="H35" s="450"/>
      <c r="I35" s="450"/>
      <c r="J35" s="450"/>
      <c r="K35" s="450"/>
      <c r="L35" s="450"/>
      <c r="M35" s="450"/>
      <c r="N35" s="450"/>
      <c r="O35" s="450"/>
      <c r="P35" s="451"/>
      <c r="Q35" s="312"/>
      <c r="R35" s="313"/>
      <c r="S35" s="102"/>
      <c r="V35" s="468"/>
      <c r="W35" s="469"/>
      <c r="X35" s="469"/>
      <c r="Y35" s="469"/>
      <c r="Z35" s="469"/>
      <c r="AA35" s="469"/>
      <c r="AB35" s="469"/>
      <c r="AC35" s="469"/>
      <c r="AD35" s="469"/>
      <c r="AE35" s="469"/>
      <c r="AF35" s="470"/>
    </row>
    <row r="36" spans="1:32" ht="16.5" customHeight="1">
      <c r="A36" s="312"/>
      <c r="B36" s="459">
        <f>計算表!J44</f>
        <v>0</v>
      </c>
      <c r="C36" s="471"/>
      <c r="D36" s="472">
        <f>計算表!K44</f>
        <v>0</v>
      </c>
      <c r="E36" s="460"/>
      <c r="F36" s="460"/>
      <c r="G36" s="460"/>
      <c r="H36" s="460"/>
      <c r="I36" s="460"/>
      <c r="J36" s="460"/>
      <c r="K36" s="460"/>
      <c r="L36" s="460"/>
      <c r="M36" s="460"/>
      <c r="N36" s="460"/>
      <c r="O36" s="460"/>
      <c r="P36" s="461"/>
      <c r="Q36" s="312"/>
      <c r="R36" s="313"/>
      <c r="S36" s="102"/>
      <c r="V36" s="459">
        <f>計算表!N44</f>
        <v>0</v>
      </c>
      <c r="W36" s="460"/>
      <c r="X36" s="460"/>
      <c r="Y36" s="460"/>
      <c r="Z36" s="460"/>
      <c r="AA36" s="460"/>
      <c r="AB36" s="460"/>
      <c r="AC36" s="460"/>
      <c r="AD36" s="460"/>
      <c r="AE36" s="460"/>
      <c r="AF36" s="461"/>
    </row>
    <row r="37" spans="1:32" ht="16.5" customHeight="1">
      <c r="A37" s="312"/>
      <c r="B37" s="312"/>
      <c r="C37" s="312"/>
      <c r="D37" s="312"/>
      <c r="E37" s="312"/>
      <c r="F37" s="312"/>
      <c r="G37" s="312"/>
      <c r="H37" s="312"/>
      <c r="I37" s="312"/>
      <c r="J37" s="313"/>
      <c r="K37" s="313"/>
      <c r="L37" s="313"/>
      <c r="M37" s="313"/>
      <c r="N37" s="313"/>
      <c r="O37" s="314"/>
      <c r="P37" s="314"/>
      <c r="Q37" s="314"/>
      <c r="R37" s="314"/>
    </row>
    <row r="38" spans="1:32" ht="16.5" customHeight="1">
      <c r="B38" s="107"/>
      <c r="C38" s="105"/>
      <c r="D38" s="105"/>
      <c r="E38" s="105"/>
      <c r="F38" s="105"/>
      <c r="G38" s="105"/>
      <c r="H38" s="102"/>
      <c r="I38" s="102"/>
    </row>
    <row r="39" spans="1:32" ht="16.5" customHeight="1">
      <c r="A39" s="311" t="s">
        <v>114</v>
      </c>
      <c r="B39" s="312"/>
      <c r="C39" s="312"/>
      <c r="D39" s="312"/>
      <c r="E39" s="312"/>
      <c r="F39" s="312"/>
      <c r="G39" s="312"/>
      <c r="H39" s="313"/>
      <c r="I39" s="313"/>
      <c r="J39" s="314"/>
      <c r="K39" s="314"/>
      <c r="L39" s="314"/>
      <c r="M39" s="314"/>
    </row>
    <row r="40" spans="1:32" ht="16.5" customHeight="1">
      <c r="A40" s="312"/>
      <c r="B40" s="453" t="s">
        <v>30</v>
      </c>
      <c r="C40" s="454"/>
      <c r="D40" s="454"/>
      <c r="E40" s="454"/>
      <c r="F40" s="454"/>
      <c r="G40" s="454"/>
      <c r="H40" s="454"/>
      <c r="I40" s="454"/>
      <c r="J40" s="454"/>
      <c r="K40" s="454"/>
      <c r="L40" s="455"/>
      <c r="M40" s="313"/>
      <c r="N40" s="469"/>
      <c r="O40" s="469"/>
      <c r="P40" s="469"/>
      <c r="Q40" s="469"/>
      <c r="R40" s="469"/>
      <c r="S40" s="469"/>
      <c r="T40" s="469"/>
      <c r="U40" s="469"/>
      <c r="V40" s="135"/>
      <c r="W40" s="135"/>
      <c r="X40" s="135"/>
      <c r="Y40" s="135"/>
      <c r="Z40" s="135"/>
      <c r="AA40" s="135"/>
      <c r="AB40" s="135"/>
      <c r="AC40" s="135"/>
      <c r="AD40" s="135"/>
      <c r="AE40" s="135"/>
      <c r="AF40" s="134"/>
    </row>
    <row r="41" spans="1:32" ht="16.5" customHeight="1">
      <c r="A41" s="312"/>
      <c r="B41" s="456"/>
      <c r="C41" s="457"/>
      <c r="D41" s="457"/>
      <c r="E41" s="457"/>
      <c r="F41" s="457"/>
      <c r="G41" s="457"/>
      <c r="H41" s="457"/>
      <c r="I41" s="457"/>
      <c r="J41" s="457"/>
      <c r="K41" s="457"/>
      <c r="L41" s="458"/>
      <c r="M41" s="313"/>
      <c r="O41" s="108"/>
      <c r="Q41" s="104"/>
      <c r="R41" s="105" t="s">
        <v>89</v>
      </c>
      <c r="S41" s="104"/>
      <c r="T41" s="104"/>
      <c r="U41" s="104"/>
      <c r="V41" s="102"/>
      <c r="W41" s="135"/>
      <c r="X41" s="135"/>
      <c r="Y41" s="135"/>
      <c r="Z41" s="135"/>
      <c r="AA41" s="135"/>
      <c r="AB41" s="135"/>
      <c r="AC41" s="135"/>
      <c r="AD41" s="135"/>
      <c r="AE41" s="135"/>
      <c r="AF41" s="134"/>
    </row>
    <row r="42" spans="1:32" ht="16.5" customHeight="1">
      <c r="A42" s="312"/>
      <c r="B42" s="459">
        <f>計算表!O44</f>
        <v>0</v>
      </c>
      <c r="C42" s="460"/>
      <c r="D42" s="460"/>
      <c r="E42" s="460"/>
      <c r="F42" s="460"/>
      <c r="G42" s="460"/>
      <c r="H42" s="460"/>
      <c r="I42" s="460"/>
      <c r="J42" s="460"/>
      <c r="K42" s="460"/>
      <c r="L42" s="461"/>
      <c r="M42" s="312"/>
      <c r="N42" s="102"/>
      <c r="O42" s="106"/>
      <c r="P42" s="105"/>
      <c r="Q42" s="102"/>
      <c r="R42" s="102"/>
      <c r="V42" s="448"/>
      <c r="W42" s="448"/>
      <c r="X42" s="448"/>
      <c r="Y42" s="448"/>
      <c r="Z42" s="448"/>
      <c r="AA42" s="448"/>
      <c r="AB42" s="448"/>
      <c r="AC42" s="448"/>
      <c r="AD42" s="448"/>
      <c r="AE42" s="448"/>
      <c r="AF42" s="134"/>
    </row>
    <row r="43" spans="1:32" ht="16.5" customHeight="1">
      <c r="A43" s="312"/>
      <c r="B43" s="312"/>
      <c r="C43" s="312"/>
      <c r="D43" s="312"/>
      <c r="E43" s="312"/>
      <c r="F43" s="312"/>
      <c r="G43" s="312"/>
      <c r="H43" s="312"/>
      <c r="I43" s="312"/>
      <c r="J43" s="312"/>
      <c r="K43" s="313"/>
      <c r="L43" s="316"/>
      <c r="M43" s="312"/>
      <c r="N43" s="102"/>
      <c r="O43" s="102"/>
    </row>
    <row r="44" spans="1:32" ht="16.5" customHeight="1">
      <c r="A44" s="312"/>
      <c r="B44" s="312"/>
      <c r="C44" s="312" t="s">
        <v>39</v>
      </c>
      <c r="D44" s="312"/>
      <c r="E44" s="312"/>
      <c r="F44" s="312"/>
      <c r="G44" s="312"/>
      <c r="H44" s="312"/>
      <c r="I44" s="312"/>
      <c r="J44" s="313"/>
      <c r="K44" s="312" t="s">
        <v>40</v>
      </c>
      <c r="L44" s="312"/>
      <c r="M44" s="313"/>
      <c r="N44" s="102"/>
      <c r="O44" s="102"/>
      <c r="AA44" s="105"/>
    </row>
    <row r="45" spans="1:32" ht="16.5" customHeight="1">
      <c r="A45" s="312"/>
      <c r="B45" s="312"/>
      <c r="C45" s="312"/>
      <c r="D45" s="312"/>
      <c r="E45" s="312"/>
      <c r="F45" s="312"/>
      <c r="G45" s="312"/>
      <c r="H45" s="312"/>
      <c r="I45" s="312"/>
      <c r="J45" s="313"/>
      <c r="K45" s="313"/>
      <c r="L45" s="313"/>
      <c r="M45" s="313"/>
      <c r="N45" s="102"/>
      <c r="O45" s="102"/>
    </row>
    <row r="46" spans="1:32" ht="16.5" customHeight="1">
      <c r="A46" s="312"/>
      <c r="B46" s="462" t="s">
        <v>43</v>
      </c>
      <c r="C46" s="463"/>
      <c r="D46" s="463"/>
      <c r="E46" s="463"/>
      <c r="F46" s="463"/>
      <c r="G46" s="463"/>
      <c r="H46" s="463"/>
      <c r="I46" s="463"/>
      <c r="J46" s="463"/>
      <c r="K46" s="464"/>
      <c r="L46" s="312"/>
      <c r="M46" s="313"/>
      <c r="N46" s="102"/>
      <c r="O46" s="102"/>
      <c r="P46" s="102"/>
      <c r="Q46" s="102"/>
    </row>
    <row r="47" spans="1:32" ht="16.5" customHeight="1">
      <c r="A47" s="312"/>
      <c r="B47" s="456"/>
      <c r="C47" s="478"/>
      <c r="D47" s="475" t="s">
        <v>44</v>
      </c>
      <c r="E47" s="476"/>
      <c r="F47" s="476"/>
      <c r="G47" s="476"/>
      <c r="H47" s="476"/>
      <c r="I47" s="476"/>
      <c r="J47" s="476"/>
      <c r="K47" s="477"/>
      <c r="L47" s="312"/>
      <c r="M47" s="315"/>
      <c r="N47" s="102"/>
      <c r="O47" s="102"/>
      <c r="P47" s="102"/>
      <c r="Q47" s="102"/>
    </row>
    <row r="48" spans="1:32" ht="16.5" customHeight="1">
      <c r="A48" s="312"/>
      <c r="B48" s="459">
        <f>計算表!P44</f>
        <v>0</v>
      </c>
      <c r="C48" s="471"/>
      <c r="D48" s="472">
        <f>計算表!Q44</f>
        <v>0</v>
      </c>
      <c r="E48" s="460"/>
      <c r="F48" s="460"/>
      <c r="G48" s="460"/>
      <c r="H48" s="460"/>
      <c r="I48" s="460"/>
      <c r="J48" s="460"/>
      <c r="K48" s="461"/>
      <c r="L48" s="312"/>
      <c r="M48" s="313"/>
      <c r="N48" s="102"/>
      <c r="O48" s="102"/>
      <c r="P48" s="102"/>
      <c r="Q48" s="102"/>
    </row>
    <row r="49" spans="1:13" ht="16.5" customHeight="1">
      <c r="A49" s="312"/>
      <c r="B49" s="312"/>
      <c r="C49" s="312"/>
      <c r="D49" s="312"/>
      <c r="E49" s="312"/>
      <c r="F49" s="312"/>
      <c r="G49" s="312"/>
      <c r="H49" s="313"/>
      <c r="I49" s="313"/>
      <c r="J49" s="313"/>
      <c r="K49" s="313"/>
      <c r="L49" s="313"/>
      <c r="M49" s="313"/>
    </row>
    <row r="50" spans="1:13" ht="15.75" customHeight="1">
      <c r="I50" s="102"/>
      <c r="J50" s="102"/>
      <c r="K50" s="102"/>
      <c r="L50" s="102"/>
      <c r="M50" s="102"/>
    </row>
  </sheetData>
  <mergeCells count="37">
    <mergeCell ref="V36:AF36"/>
    <mergeCell ref="B6:AF6"/>
    <mergeCell ref="R18:S18"/>
    <mergeCell ref="T17:AE17"/>
    <mergeCell ref="T18:AE18"/>
    <mergeCell ref="B18:Q18"/>
    <mergeCell ref="R17:S17"/>
    <mergeCell ref="B12:AE12"/>
    <mergeCell ref="B16:Q17"/>
    <mergeCell ref="R16:AE16"/>
    <mergeCell ref="B22:P23"/>
    <mergeCell ref="V28:AF29"/>
    <mergeCell ref="V22:AF23"/>
    <mergeCell ref="V24:AF24"/>
    <mergeCell ref="V34:AF35"/>
    <mergeCell ref="Q22:Q24"/>
    <mergeCell ref="B48:C48"/>
    <mergeCell ref="D47:K47"/>
    <mergeCell ref="D48:K48"/>
    <mergeCell ref="B46:K46"/>
    <mergeCell ref="B47:C47"/>
    <mergeCell ref="V42:AE42"/>
    <mergeCell ref="D35:P35"/>
    <mergeCell ref="A1:K1"/>
    <mergeCell ref="B28:Q29"/>
    <mergeCell ref="B30:Q30"/>
    <mergeCell ref="B34:P34"/>
    <mergeCell ref="B4:AF5"/>
    <mergeCell ref="B10:AE11"/>
    <mergeCell ref="B24:P24"/>
    <mergeCell ref="V30:AF30"/>
    <mergeCell ref="B36:C36"/>
    <mergeCell ref="D36:P36"/>
    <mergeCell ref="B40:L41"/>
    <mergeCell ref="B42:L42"/>
    <mergeCell ref="N40:U40"/>
    <mergeCell ref="B35:C35"/>
  </mergeCells>
  <phoneticPr fontId="12"/>
  <pageMargins left="0.78740157480314965" right="0.78740157480314965" top="0.78740157480314965" bottom="0.78740157480314965" header="0" footer="0.19685039370078741"/>
  <headerFooter alignWithMargins="0">
    <oddFooter>&amp;R&amp;D　&amp;T　&amp;Z&amp;F　&amp;A</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9900B-CBF1-400D-AD4E-340BDCC79E4E}">
  <sheetPr codeName="Sheet7"/>
  <dimension ref="A1:U89"/>
  <sheetViews>
    <sheetView zoomScaleNormal="100" zoomScaleSheetLayoutView="100" workbookViewId="0"/>
  </sheetViews>
  <sheetFormatPr defaultColWidth="9" defaultRowHeight="15.75" customHeight="1"/>
  <cols>
    <col min="1" max="1" width="2.6640625" style="39" bestFit="1" customWidth="1"/>
    <col min="2" max="2" width="20.19921875" style="39" customWidth="1"/>
    <col min="3" max="20" width="9.33203125" style="39" customWidth="1"/>
    <col min="21" max="21" width="2.19921875" style="39" customWidth="1"/>
    <col min="22" max="22" width="9" style="39"/>
    <col min="23" max="23" width="10.46484375" style="39" bestFit="1" customWidth="1"/>
    <col min="24" max="16384" width="9" style="39"/>
  </cols>
  <sheetData>
    <row r="1" spans="1:20" ht="14.25" customHeight="1">
      <c r="A1" s="115" t="s">
        <v>147</v>
      </c>
      <c r="B1" s="116"/>
    </row>
    <row r="2" spans="1:20" ht="16.5" customHeight="1">
      <c r="D2" s="320" t="s">
        <v>382</v>
      </c>
      <c r="E2" s="320"/>
      <c r="F2" s="320"/>
      <c r="I2" s="320" t="s">
        <v>382</v>
      </c>
      <c r="J2" s="320"/>
      <c r="K2" s="320"/>
      <c r="O2" s="320" t="s">
        <v>382</v>
      </c>
      <c r="P2" s="320"/>
      <c r="Q2" s="320"/>
      <c r="T2" s="39" t="s">
        <v>45</v>
      </c>
    </row>
    <row r="3" spans="1:20" s="42" customFormat="1" ht="16.5" customHeight="1">
      <c r="A3" s="41"/>
      <c r="B3" s="172"/>
      <c r="C3" s="508" t="s">
        <v>1</v>
      </c>
      <c r="D3" s="500" t="s">
        <v>32</v>
      </c>
      <c r="E3" s="501"/>
      <c r="F3" s="502"/>
      <c r="G3" s="507" t="s">
        <v>124</v>
      </c>
      <c r="H3" s="507" t="s">
        <v>73</v>
      </c>
      <c r="I3" s="500" t="s">
        <v>111</v>
      </c>
      <c r="J3" s="501"/>
      <c r="K3" s="502"/>
      <c r="L3" s="507" t="s">
        <v>55</v>
      </c>
      <c r="M3" s="498" t="s">
        <v>180</v>
      </c>
      <c r="N3" s="498" t="s">
        <v>181</v>
      </c>
      <c r="O3" s="500" t="s">
        <v>112</v>
      </c>
      <c r="P3" s="501"/>
      <c r="Q3" s="502"/>
      <c r="R3" s="500" t="s">
        <v>33</v>
      </c>
      <c r="S3" s="501"/>
      <c r="T3" s="503"/>
    </row>
    <row r="4" spans="1:20" s="45" customFormat="1" ht="52.5" customHeight="1">
      <c r="A4" s="43"/>
      <c r="B4" s="173"/>
      <c r="C4" s="509"/>
      <c r="D4" s="32" t="s">
        <v>0</v>
      </c>
      <c r="E4" s="32" t="s">
        <v>122</v>
      </c>
      <c r="F4" s="32" t="s">
        <v>123</v>
      </c>
      <c r="G4" s="499"/>
      <c r="H4" s="499"/>
      <c r="I4" s="32" t="s">
        <v>56</v>
      </c>
      <c r="J4" s="32" t="s">
        <v>57</v>
      </c>
      <c r="K4" s="32" t="s">
        <v>58</v>
      </c>
      <c r="L4" s="499"/>
      <c r="M4" s="499"/>
      <c r="N4" s="499"/>
      <c r="O4" s="32" t="s">
        <v>17</v>
      </c>
      <c r="P4" s="32" t="s">
        <v>66</v>
      </c>
      <c r="Q4" s="32" t="s">
        <v>67</v>
      </c>
      <c r="R4" s="32" t="s">
        <v>68</v>
      </c>
      <c r="S4" s="32" t="s">
        <v>69</v>
      </c>
      <c r="T4" s="44" t="s">
        <v>70</v>
      </c>
    </row>
    <row r="5" spans="1:20" s="48" customFormat="1" ht="18" customHeight="1">
      <c r="A5" s="46" t="s">
        <v>18</v>
      </c>
      <c r="B5" s="174"/>
      <c r="C5" s="170" t="s">
        <v>46</v>
      </c>
      <c r="D5" s="33" t="s">
        <v>47</v>
      </c>
      <c r="E5" s="33" t="s">
        <v>48</v>
      </c>
      <c r="F5" s="33" t="s">
        <v>49</v>
      </c>
      <c r="G5" s="33" t="s">
        <v>35</v>
      </c>
      <c r="H5" s="33" t="s">
        <v>50</v>
      </c>
      <c r="I5" s="33" t="s">
        <v>59</v>
      </c>
      <c r="J5" s="33" t="s">
        <v>60</v>
      </c>
      <c r="K5" s="33" t="s">
        <v>61</v>
      </c>
      <c r="L5" s="33" t="s">
        <v>62</v>
      </c>
      <c r="M5" s="33" t="s">
        <v>182</v>
      </c>
      <c r="N5" s="33" t="s">
        <v>183</v>
      </c>
      <c r="O5" s="33" t="s">
        <v>186</v>
      </c>
      <c r="P5" s="33" t="s">
        <v>187</v>
      </c>
      <c r="Q5" s="33" t="s">
        <v>188</v>
      </c>
      <c r="R5" s="33" t="s">
        <v>189</v>
      </c>
      <c r="S5" s="33" t="s">
        <v>190</v>
      </c>
      <c r="T5" s="47" t="s">
        <v>191</v>
      </c>
    </row>
    <row r="6" spans="1:20" s="49" customFormat="1" ht="18" customHeight="1">
      <c r="A6" s="158" t="s">
        <v>31</v>
      </c>
      <c r="B6" s="175"/>
      <c r="C6" s="171"/>
      <c r="D6" s="159" t="s">
        <v>492</v>
      </c>
      <c r="E6" s="159" t="s">
        <v>51</v>
      </c>
      <c r="F6" s="159" t="s">
        <v>52</v>
      </c>
      <c r="G6" s="159" t="s">
        <v>53</v>
      </c>
      <c r="H6" s="159" t="s">
        <v>54</v>
      </c>
      <c r="I6" s="159" t="s">
        <v>63</v>
      </c>
      <c r="J6" s="159" t="s">
        <v>64</v>
      </c>
      <c r="K6" s="159" t="s">
        <v>65</v>
      </c>
      <c r="L6" s="159" t="s">
        <v>36</v>
      </c>
      <c r="M6" s="188" t="s">
        <v>184</v>
      </c>
      <c r="N6" s="188" t="s">
        <v>185</v>
      </c>
      <c r="O6" s="188" t="s">
        <v>192</v>
      </c>
      <c r="P6" s="188" t="s">
        <v>193</v>
      </c>
      <c r="Q6" s="188" t="s">
        <v>194</v>
      </c>
      <c r="R6" s="188" t="s">
        <v>195</v>
      </c>
      <c r="S6" s="188" t="s">
        <v>196</v>
      </c>
      <c r="T6" s="189" t="s">
        <v>197</v>
      </c>
    </row>
    <row r="7" spans="1:20" ht="17.25" customHeight="1">
      <c r="A7" s="322" t="s">
        <v>3</v>
      </c>
      <c r="B7" s="145" t="s">
        <v>453</v>
      </c>
      <c r="C7" s="287">
        <f>入力!H11</f>
        <v>0</v>
      </c>
      <c r="D7" s="317">
        <f>ROUND(C7*IF(入力!J11="",入力!K11,入力!J11),0)</f>
        <v>0</v>
      </c>
      <c r="E7" s="317">
        <f>ROUND(D7*D50,0)</f>
        <v>0</v>
      </c>
      <c r="F7" s="317">
        <f t="shared" ref="F7:F43" si="0">ROUND(D7*E50,0)</f>
        <v>0</v>
      </c>
      <c r="G7" s="292">
        <f>行列計算!AV6</f>
        <v>0</v>
      </c>
      <c r="H7" s="292">
        <f t="shared" ref="H7:H43" si="1">G7*C50</f>
        <v>0</v>
      </c>
      <c r="I7" s="317">
        <f>ROUND(行列計算!C6,0)</f>
        <v>0</v>
      </c>
      <c r="J7" s="317">
        <f t="shared" ref="J7:J43" si="2">ROUND(I7*D50,0)</f>
        <v>0</v>
      </c>
      <c r="K7" s="317">
        <f t="shared" ref="K7:K43" si="3">ROUND(I7*E50,0)</f>
        <v>0</v>
      </c>
      <c r="L7" s="504"/>
      <c r="M7" s="292">
        <f t="shared" ref="M7:M43" si="4">L$44*H$87*I50</f>
        <v>0</v>
      </c>
      <c r="N7" s="292">
        <f t="shared" ref="N7:N43" si="5">M7*C50</f>
        <v>0</v>
      </c>
      <c r="O7" s="317">
        <f>ROUND(行列計算!G6,0)</f>
        <v>0</v>
      </c>
      <c r="P7" s="317">
        <f t="shared" ref="P7:P43" si="6">ROUND(O7*D50,0)</f>
        <v>0</v>
      </c>
      <c r="Q7" s="317">
        <f t="shared" ref="Q7:Q43" si="7">ROUND(O7*E50,0)</f>
        <v>0</v>
      </c>
      <c r="R7" s="292">
        <f>D7+I7+O7</f>
        <v>0</v>
      </c>
      <c r="S7" s="292">
        <f>E7+J7+P7</f>
        <v>0</v>
      </c>
      <c r="T7" s="307">
        <f>F7+K7+Q7</f>
        <v>0</v>
      </c>
    </row>
    <row r="8" spans="1:20" ht="17.25" customHeight="1">
      <c r="A8" s="323" t="s">
        <v>4</v>
      </c>
      <c r="B8" s="146" t="s">
        <v>454</v>
      </c>
      <c r="C8" s="288">
        <f>入力!H12</f>
        <v>0</v>
      </c>
      <c r="D8" s="318">
        <f>ROUND(C8*IF(入力!J12="",入力!K12,入力!J12),0)</f>
        <v>0</v>
      </c>
      <c r="E8" s="318">
        <f t="shared" ref="E8:E27" si="8">ROUND(D8*D51,0)</f>
        <v>0</v>
      </c>
      <c r="F8" s="318">
        <f t="shared" si="0"/>
        <v>0</v>
      </c>
      <c r="G8" s="293">
        <f>行列計算!AV7</f>
        <v>0</v>
      </c>
      <c r="H8" s="293">
        <f t="shared" si="1"/>
        <v>0</v>
      </c>
      <c r="I8" s="318">
        <f>ROUND(行列計算!C7,0)</f>
        <v>0</v>
      </c>
      <c r="J8" s="318">
        <f t="shared" si="2"/>
        <v>0</v>
      </c>
      <c r="K8" s="318">
        <f t="shared" si="3"/>
        <v>0</v>
      </c>
      <c r="L8" s="505"/>
      <c r="M8" s="293">
        <f t="shared" si="4"/>
        <v>0</v>
      </c>
      <c r="N8" s="293">
        <f t="shared" si="5"/>
        <v>0</v>
      </c>
      <c r="O8" s="318">
        <f>ROUND(行列計算!G7,0)</f>
        <v>0</v>
      </c>
      <c r="P8" s="318">
        <f t="shared" si="6"/>
        <v>0</v>
      </c>
      <c r="Q8" s="318">
        <f t="shared" si="7"/>
        <v>0</v>
      </c>
      <c r="R8" s="293">
        <f t="shared" ref="R8:R43" si="9">D8+I8+O8</f>
        <v>0</v>
      </c>
      <c r="S8" s="293">
        <f t="shared" ref="S8:S43" si="10">E8+J8+P8</f>
        <v>0</v>
      </c>
      <c r="T8" s="308">
        <f t="shared" ref="T8:T43" si="11">F8+K8+Q8</f>
        <v>0</v>
      </c>
    </row>
    <row r="9" spans="1:20" ht="17.25" customHeight="1">
      <c r="A9" s="323" t="s">
        <v>5</v>
      </c>
      <c r="B9" s="146" t="s">
        <v>455</v>
      </c>
      <c r="C9" s="288">
        <f>入力!H13</f>
        <v>0</v>
      </c>
      <c r="D9" s="318">
        <f>ROUND(C9*IF(入力!J13="",入力!K13,入力!J13),0)</f>
        <v>0</v>
      </c>
      <c r="E9" s="318">
        <f t="shared" si="8"/>
        <v>0</v>
      </c>
      <c r="F9" s="318">
        <f t="shared" si="0"/>
        <v>0</v>
      </c>
      <c r="G9" s="293">
        <f>行列計算!AV8</f>
        <v>0</v>
      </c>
      <c r="H9" s="293">
        <f t="shared" si="1"/>
        <v>0</v>
      </c>
      <c r="I9" s="318">
        <f>ROUND(行列計算!C8,0)</f>
        <v>0</v>
      </c>
      <c r="J9" s="318">
        <f t="shared" si="2"/>
        <v>0</v>
      </c>
      <c r="K9" s="318">
        <f t="shared" si="3"/>
        <v>0</v>
      </c>
      <c r="L9" s="505"/>
      <c r="M9" s="293">
        <f t="shared" si="4"/>
        <v>0</v>
      </c>
      <c r="N9" s="293">
        <f t="shared" si="5"/>
        <v>0</v>
      </c>
      <c r="O9" s="318">
        <f>ROUND(行列計算!G8,0)</f>
        <v>0</v>
      </c>
      <c r="P9" s="318">
        <f t="shared" si="6"/>
        <v>0</v>
      </c>
      <c r="Q9" s="318">
        <f t="shared" si="7"/>
        <v>0</v>
      </c>
      <c r="R9" s="293">
        <f t="shared" si="9"/>
        <v>0</v>
      </c>
      <c r="S9" s="293">
        <f t="shared" si="10"/>
        <v>0</v>
      </c>
      <c r="T9" s="308">
        <f t="shared" si="11"/>
        <v>0</v>
      </c>
    </row>
    <row r="10" spans="1:20" ht="17.25" customHeight="1">
      <c r="A10" s="323" t="s">
        <v>159</v>
      </c>
      <c r="B10" s="146" t="s">
        <v>317</v>
      </c>
      <c r="C10" s="288">
        <f>入力!H14</f>
        <v>0</v>
      </c>
      <c r="D10" s="318">
        <f>ROUND(C10*IF(入力!J14="",入力!K14,入力!J14),0)</f>
        <v>0</v>
      </c>
      <c r="E10" s="318">
        <f t="shared" si="8"/>
        <v>0</v>
      </c>
      <c r="F10" s="318">
        <f t="shared" si="0"/>
        <v>0</v>
      </c>
      <c r="G10" s="293">
        <f>行列計算!AV9</f>
        <v>0</v>
      </c>
      <c r="H10" s="293">
        <f t="shared" si="1"/>
        <v>0</v>
      </c>
      <c r="I10" s="318">
        <f>ROUND(行列計算!C9,0)</f>
        <v>0</v>
      </c>
      <c r="J10" s="318">
        <f t="shared" si="2"/>
        <v>0</v>
      </c>
      <c r="K10" s="318">
        <f t="shared" si="3"/>
        <v>0</v>
      </c>
      <c r="L10" s="505"/>
      <c r="M10" s="293">
        <f t="shared" si="4"/>
        <v>0</v>
      </c>
      <c r="N10" s="293">
        <f t="shared" si="5"/>
        <v>0</v>
      </c>
      <c r="O10" s="318">
        <f>ROUND(行列計算!G9,0)</f>
        <v>0</v>
      </c>
      <c r="P10" s="318">
        <f t="shared" si="6"/>
        <v>0</v>
      </c>
      <c r="Q10" s="318">
        <f t="shared" si="7"/>
        <v>0</v>
      </c>
      <c r="R10" s="293">
        <f t="shared" si="9"/>
        <v>0</v>
      </c>
      <c r="S10" s="293">
        <f t="shared" si="10"/>
        <v>0</v>
      </c>
      <c r="T10" s="308">
        <f t="shared" si="11"/>
        <v>0</v>
      </c>
    </row>
    <row r="11" spans="1:20" ht="17.25" customHeight="1">
      <c r="A11" s="323" t="s">
        <v>160</v>
      </c>
      <c r="B11" s="146" t="s">
        <v>318</v>
      </c>
      <c r="C11" s="288">
        <f>入力!H15</f>
        <v>0</v>
      </c>
      <c r="D11" s="318">
        <f>ROUND(C11*IF(入力!J15="",入力!K15,入力!J15),0)</f>
        <v>0</v>
      </c>
      <c r="E11" s="318">
        <f t="shared" si="8"/>
        <v>0</v>
      </c>
      <c r="F11" s="318">
        <f t="shared" si="0"/>
        <v>0</v>
      </c>
      <c r="G11" s="293">
        <f>行列計算!AV10</f>
        <v>0</v>
      </c>
      <c r="H11" s="293">
        <f t="shared" si="1"/>
        <v>0</v>
      </c>
      <c r="I11" s="318">
        <f>ROUND(行列計算!C10,0)</f>
        <v>0</v>
      </c>
      <c r="J11" s="318">
        <f t="shared" si="2"/>
        <v>0</v>
      </c>
      <c r="K11" s="318">
        <f t="shared" si="3"/>
        <v>0</v>
      </c>
      <c r="L11" s="505"/>
      <c r="M11" s="293">
        <f t="shared" si="4"/>
        <v>0</v>
      </c>
      <c r="N11" s="293">
        <f t="shared" si="5"/>
        <v>0</v>
      </c>
      <c r="O11" s="318">
        <f>ROUND(行列計算!G10,0)</f>
        <v>0</v>
      </c>
      <c r="P11" s="318">
        <f t="shared" si="6"/>
        <v>0</v>
      </c>
      <c r="Q11" s="318">
        <f t="shared" si="7"/>
        <v>0</v>
      </c>
      <c r="R11" s="293">
        <f t="shared" si="9"/>
        <v>0</v>
      </c>
      <c r="S11" s="293">
        <f t="shared" si="10"/>
        <v>0</v>
      </c>
      <c r="T11" s="308">
        <f t="shared" si="11"/>
        <v>0</v>
      </c>
    </row>
    <row r="12" spans="1:20" ht="17.25" customHeight="1">
      <c r="A12" s="323" t="s">
        <v>161</v>
      </c>
      <c r="B12" s="146" t="s">
        <v>319</v>
      </c>
      <c r="C12" s="288">
        <f>入力!H16</f>
        <v>0</v>
      </c>
      <c r="D12" s="318">
        <f>ROUND(C12*IF(入力!J16="",入力!K16,入力!J16),0)</f>
        <v>0</v>
      </c>
      <c r="E12" s="318">
        <f t="shared" si="8"/>
        <v>0</v>
      </c>
      <c r="F12" s="318">
        <f t="shared" si="0"/>
        <v>0</v>
      </c>
      <c r="G12" s="293">
        <f>行列計算!AV11</f>
        <v>0</v>
      </c>
      <c r="H12" s="293">
        <f t="shared" si="1"/>
        <v>0</v>
      </c>
      <c r="I12" s="318">
        <f>ROUND(行列計算!C11,0)</f>
        <v>0</v>
      </c>
      <c r="J12" s="318">
        <f t="shared" si="2"/>
        <v>0</v>
      </c>
      <c r="K12" s="318">
        <f t="shared" si="3"/>
        <v>0</v>
      </c>
      <c r="L12" s="505"/>
      <c r="M12" s="293">
        <f t="shared" si="4"/>
        <v>0</v>
      </c>
      <c r="N12" s="293">
        <f t="shared" si="5"/>
        <v>0</v>
      </c>
      <c r="O12" s="318">
        <f>ROUND(行列計算!G11,0)</f>
        <v>0</v>
      </c>
      <c r="P12" s="318">
        <f t="shared" si="6"/>
        <v>0</v>
      </c>
      <c r="Q12" s="318">
        <f t="shared" si="7"/>
        <v>0</v>
      </c>
      <c r="R12" s="293">
        <f t="shared" si="9"/>
        <v>0</v>
      </c>
      <c r="S12" s="293">
        <f t="shared" si="10"/>
        <v>0</v>
      </c>
      <c r="T12" s="308">
        <f t="shared" si="11"/>
        <v>0</v>
      </c>
    </row>
    <row r="13" spans="1:20" ht="17.25" customHeight="1">
      <c r="A13" s="323" t="s">
        <v>162</v>
      </c>
      <c r="B13" s="146" t="s">
        <v>320</v>
      </c>
      <c r="C13" s="288">
        <f>入力!H17</f>
        <v>0</v>
      </c>
      <c r="D13" s="318">
        <f>ROUND(C13*IF(入力!J17="",入力!K17,入力!J17),0)</f>
        <v>0</v>
      </c>
      <c r="E13" s="318">
        <f t="shared" si="8"/>
        <v>0</v>
      </c>
      <c r="F13" s="318">
        <f t="shared" si="0"/>
        <v>0</v>
      </c>
      <c r="G13" s="293">
        <f>行列計算!AV12</f>
        <v>0</v>
      </c>
      <c r="H13" s="293">
        <f t="shared" si="1"/>
        <v>0</v>
      </c>
      <c r="I13" s="318">
        <f>ROUND(行列計算!C12,0)</f>
        <v>0</v>
      </c>
      <c r="J13" s="318">
        <f t="shared" si="2"/>
        <v>0</v>
      </c>
      <c r="K13" s="318">
        <f t="shared" si="3"/>
        <v>0</v>
      </c>
      <c r="L13" s="505"/>
      <c r="M13" s="293">
        <f t="shared" si="4"/>
        <v>0</v>
      </c>
      <c r="N13" s="293">
        <f t="shared" si="5"/>
        <v>0</v>
      </c>
      <c r="O13" s="318">
        <f>ROUND(行列計算!G12,0)</f>
        <v>0</v>
      </c>
      <c r="P13" s="318">
        <f t="shared" si="6"/>
        <v>0</v>
      </c>
      <c r="Q13" s="318">
        <f t="shared" si="7"/>
        <v>0</v>
      </c>
      <c r="R13" s="293">
        <f t="shared" si="9"/>
        <v>0</v>
      </c>
      <c r="S13" s="293">
        <f t="shared" si="10"/>
        <v>0</v>
      </c>
      <c r="T13" s="308">
        <f t="shared" si="11"/>
        <v>0</v>
      </c>
    </row>
    <row r="14" spans="1:20" ht="17.25" customHeight="1">
      <c r="A14" s="323" t="s">
        <v>163</v>
      </c>
      <c r="B14" s="146" t="s">
        <v>456</v>
      </c>
      <c r="C14" s="288">
        <f>入力!H18</f>
        <v>0</v>
      </c>
      <c r="D14" s="318">
        <f>ROUND(C14*IF(入力!J18="",入力!K18,入力!J18),0)</f>
        <v>0</v>
      </c>
      <c r="E14" s="318">
        <f t="shared" si="8"/>
        <v>0</v>
      </c>
      <c r="F14" s="318">
        <f t="shared" si="0"/>
        <v>0</v>
      </c>
      <c r="G14" s="293">
        <f>行列計算!AV13</f>
        <v>0</v>
      </c>
      <c r="H14" s="293">
        <f t="shared" si="1"/>
        <v>0</v>
      </c>
      <c r="I14" s="318">
        <f>ROUND(行列計算!C13,0)</f>
        <v>0</v>
      </c>
      <c r="J14" s="318">
        <f t="shared" si="2"/>
        <v>0</v>
      </c>
      <c r="K14" s="318">
        <f t="shared" si="3"/>
        <v>0</v>
      </c>
      <c r="L14" s="505"/>
      <c r="M14" s="293">
        <f t="shared" si="4"/>
        <v>0</v>
      </c>
      <c r="N14" s="293">
        <f t="shared" si="5"/>
        <v>0</v>
      </c>
      <c r="O14" s="318">
        <f>ROUND(行列計算!G13,0)</f>
        <v>0</v>
      </c>
      <c r="P14" s="318">
        <f t="shared" si="6"/>
        <v>0</v>
      </c>
      <c r="Q14" s="318">
        <f t="shared" si="7"/>
        <v>0</v>
      </c>
      <c r="R14" s="293">
        <f t="shared" si="9"/>
        <v>0</v>
      </c>
      <c r="S14" s="293">
        <f t="shared" si="10"/>
        <v>0</v>
      </c>
      <c r="T14" s="308">
        <f t="shared" si="11"/>
        <v>0</v>
      </c>
    </row>
    <row r="15" spans="1:20" ht="17.25" customHeight="1">
      <c r="A15" s="323" t="s">
        <v>164</v>
      </c>
      <c r="B15" s="146" t="s">
        <v>174</v>
      </c>
      <c r="C15" s="288">
        <f>入力!H19</f>
        <v>0</v>
      </c>
      <c r="D15" s="318">
        <f>ROUND(C15*IF(入力!J19="",入力!K19,入力!J19),0)</f>
        <v>0</v>
      </c>
      <c r="E15" s="318">
        <f t="shared" si="8"/>
        <v>0</v>
      </c>
      <c r="F15" s="318">
        <f t="shared" si="0"/>
        <v>0</v>
      </c>
      <c r="G15" s="293">
        <f>行列計算!AV14</f>
        <v>0</v>
      </c>
      <c r="H15" s="293">
        <f t="shared" si="1"/>
        <v>0</v>
      </c>
      <c r="I15" s="318">
        <f>ROUND(行列計算!C14,0)</f>
        <v>0</v>
      </c>
      <c r="J15" s="318">
        <f t="shared" si="2"/>
        <v>0</v>
      </c>
      <c r="K15" s="318">
        <f t="shared" si="3"/>
        <v>0</v>
      </c>
      <c r="L15" s="505"/>
      <c r="M15" s="293">
        <f t="shared" si="4"/>
        <v>0</v>
      </c>
      <c r="N15" s="293">
        <f t="shared" si="5"/>
        <v>0</v>
      </c>
      <c r="O15" s="318">
        <f>ROUND(行列計算!G14,0)</f>
        <v>0</v>
      </c>
      <c r="P15" s="318">
        <f t="shared" si="6"/>
        <v>0</v>
      </c>
      <c r="Q15" s="318">
        <f t="shared" si="7"/>
        <v>0</v>
      </c>
      <c r="R15" s="293">
        <f t="shared" si="9"/>
        <v>0</v>
      </c>
      <c r="S15" s="293">
        <f t="shared" si="10"/>
        <v>0</v>
      </c>
      <c r="T15" s="308">
        <f t="shared" si="11"/>
        <v>0</v>
      </c>
    </row>
    <row r="16" spans="1:20" ht="17.25" customHeight="1">
      <c r="A16" s="323" t="s">
        <v>165</v>
      </c>
      <c r="B16" s="146" t="s">
        <v>321</v>
      </c>
      <c r="C16" s="288">
        <f>入力!H20</f>
        <v>0</v>
      </c>
      <c r="D16" s="318">
        <f>ROUND(C16*IF(入力!J20="",入力!K20,入力!J20),0)</f>
        <v>0</v>
      </c>
      <c r="E16" s="318">
        <f t="shared" si="8"/>
        <v>0</v>
      </c>
      <c r="F16" s="318">
        <f t="shared" si="0"/>
        <v>0</v>
      </c>
      <c r="G16" s="293">
        <f>行列計算!AV15</f>
        <v>0</v>
      </c>
      <c r="H16" s="293">
        <f t="shared" si="1"/>
        <v>0</v>
      </c>
      <c r="I16" s="318">
        <f>ROUND(行列計算!C15,0)</f>
        <v>0</v>
      </c>
      <c r="J16" s="318">
        <f t="shared" si="2"/>
        <v>0</v>
      </c>
      <c r="K16" s="318">
        <f t="shared" si="3"/>
        <v>0</v>
      </c>
      <c r="L16" s="505"/>
      <c r="M16" s="293">
        <f t="shared" si="4"/>
        <v>0</v>
      </c>
      <c r="N16" s="293">
        <f t="shared" si="5"/>
        <v>0</v>
      </c>
      <c r="O16" s="318">
        <f>ROUND(行列計算!G15,0)</f>
        <v>0</v>
      </c>
      <c r="P16" s="318">
        <f t="shared" si="6"/>
        <v>0</v>
      </c>
      <c r="Q16" s="318">
        <f t="shared" si="7"/>
        <v>0</v>
      </c>
      <c r="R16" s="293">
        <f t="shared" si="9"/>
        <v>0</v>
      </c>
      <c r="S16" s="293">
        <f t="shared" si="10"/>
        <v>0</v>
      </c>
      <c r="T16" s="308">
        <f t="shared" si="11"/>
        <v>0</v>
      </c>
    </row>
    <row r="17" spans="1:20" ht="17.25" customHeight="1">
      <c r="A17" s="323" t="s">
        <v>166</v>
      </c>
      <c r="B17" s="146" t="s">
        <v>322</v>
      </c>
      <c r="C17" s="288">
        <f>入力!H21</f>
        <v>0</v>
      </c>
      <c r="D17" s="318">
        <f>ROUND(C17*IF(入力!J21="",入力!K21,入力!J21),0)</f>
        <v>0</v>
      </c>
      <c r="E17" s="318">
        <f t="shared" si="8"/>
        <v>0</v>
      </c>
      <c r="F17" s="318">
        <f t="shared" si="0"/>
        <v>0</v>
      </c>
      <c r="G17" s="293">
        <f>行列計算!AV16</f>
        <v>0</v>
      </c>
      <c r="H17" s="293">
        <f t="shared" si="1"/>
        <v>0</v>
      </c>
      <c r="I17" s="318">
        <f>ROUND(行列計算!C16,0)</f>
        <v>0</v>
      </c>
      <c r="J17" s="318">
        <f t="shared" si="2"/>
        <v>0</v>
      </c>
      <c r="K17" s="318">
        <f t="shared" si="3"/>
        <v>0</v>
      </c>
      <c r="L17" s="505"/>
      <c r="M17" s="293">
        <f t="shared" si="4"/>
        <v>0</v>
      </c>
      <c r="N17" s="293">
        <f t="shared" si="5"/>
        <v>0</v>
      </c>
      <c r="O17" s="318">
        <f>ROUND(行列計算!G16,0)</f>
        <v>0</v>
      </c>
      <c r="P17" s="318">
        <f t="shared" si="6"/>
        <v>0</v>
      </c>
      <c r="Q17" s="318">
        <f t="shared" si="7"/>
        <v>0</v>
      </c>
      <c r="R17" s="293">
        <f t="shared" si="9"/>
        <v>0</v>
      </c>
      <c r="S17" s="293">
        <f t="shared" si="10"/>
        <v>0</v>
      </c>
      <c r="T17" s="308">
        <f t="shared" si="11"/>
        <v>0</v>
      </c>
    </row>
    <row r="18" spans="1:20" ht="17.25" customHeight="1">
      <c r="A18" s="323" t="s">
        <v>167</v>
      </c>
      <c r="B18" s="146" t="s">
        <v>323</v>
      </c>
      <c r="C18" s="288">
        <f>入力!H22</f>
        <v>0</v>
      </c>
      <c r="D18" s="318">
        <f>ROUND(C18*IF(入力!J22="",入力!K22,入力!J22),0)</f>
        <v>0</v>
      </c>
      <c r="E18" s="318">
        <f t="shared" si="8"/>
        <v>0</v>
      </c>
      <c r="F18" s="318">
        <f t="shared" si="0"/>
        <v>0</v>
      </c>
      <c r="G18" s="293">
        <f>行列計算!AV17</f>
        <v>0</v>
      </c>
      <c r="H18" s="293">
        <f t="shared" si="1"/>
        <v>0</v>
      </c>
      <c r="I18" s="318">
        <f>ROUND(行列計算!C17,0)</f>
        <v>0</v>
      </c>
      <c r="J18" s="318">
        <f t="shared" si="2"/>
        <v>0</v>
      </c>
      <c r="K18" s="318">
        <f t="shared" si="3"/>
        <v>0</v>
      </c>
      <c r="L18" s="505"/>
      <c r="M18" s="293">
        <f t="shared" si="4"/>
        <v>0</v>
      </c>
      <c r="N18" s="293">
        <f t="shared" si="5"/>
        <v>0</v>
      </c>
      <c r="O18" s="318">
        <f>ROUND(行列計算!G17,0)</f>
        <v>0</v>
      </c>
      <c r="P18" s="318">
        <f t="shared" si="6"/>
        <v>0</v>
      </c>
      <c r="Q18" s="318">
        <f t="shared" si="7"/>
        <v>0</v>
      </c>
      <c r="R18" s="293">
        <f t="shared" si="9"/>
        <v>0</v>
      </c>
      <c r="S18" s="293">
        <f t="shared" si="10"/>
        <v>0</v>
      </c>
      <c r="T18" s="308">
        <f t="shared" si="11"/>
        <v>0</v>
      </c>
    </row>
    <row r="19" spans="1:20" ht="17.25" customHeight="1">
      <c r="A19" s="323" t="s">
        <v>168</v>
      </c>
      <c r="B19" s="146" t="s">
        <v>457</v>
      </c>
      <c r="C19" s="288">
        <f>入力!H23</f>
        <v>0</v>
      </c>
      <c r="D19" s="318">
        <f>ROUND(C19*IF(入力!J23="",入力!K23,入力!J23),0)</f>
        <v>0</v>
      </c>
      <c r="E19" s="318">
        <f t="shared" si="8"/>
        <v>0</v>
      </c>
      <c r="F19" s="318">
        <f t="shared" si="0"/>
        <v>0</v>
      </c>
      <c r="G19" s="293">
        <f>行列計算!AV18</f>
        <v>0</v>
      </c>
      <c r="H19" s="293">
        <f t="shared" si="1"/>
        <v>0</v>
      </c>
      <c r="I19" s="318">
        <f>ROUND(行列計算!C18,0)</f>
        <v>0</v>
      </c>
      <c r="J19" s="318">
        <f t="shared" si="2"/>
        <v>0</v>
      </c>
      <c r="K19" s="318">
        <f t="shared" si="3"/>
        <v>0</v>
      </c>
      <c r="L19" s="505"/>
      <c r="M19" s="293">
        <f t="shared" si="4"/>
        <v>0</v>
      </c>
      <c r="N19" s="293">
        <f t="shared" si="5"/>
        <v>0</v>
      </c>
      <c r="O19" s="318">
        <f>ROUND(行列計算!G18,0)</f>
        <v>0</v>
      </c>
      <c r="P19" s="318">
        <f t="shared" si="6"/>
        <v>0</v>
      </c>
      <c r="Q19" s="318">
        <f t="shared" si="7"/>
        <v>0</v>
      </c>
      <c r="R19" s="293">
        <f t="shared" si="9"/>
        <v>0</v>
      </c>
      <c r="S19" s="293">
        <f t="shared" si="10"/>
        <v>0</v>
      </c>
      <c r="T19" s="308">
        <f t="shared" si="11"/>
        <v>0</v>
      </c>
    </row>
    <row r="20" spans="1:20" ht="17.25" customHeight="1">
      <c r="A20" s="323" t="s">
        <v>169</v>
      </c>
      <c r="B20" s="146" t="s">
        <v>458</v>
      </c>
      <c r="C20" s="288">
        <f>入力!H24</f>
        <v>0</v>
      </c>
      <c r="D20" s="318">
        <f>ROUND(C20*IF(入力!J24="",入力!K24,入力!J24),0)</f>
        <v>0</v>
      </c>
      <c r="E20" s="318">
        <f t="shared" si="8"/>
        <v>0</v>
      </c>
      <c r="F20" s="318">
        <f t="shared" si="0"/>
        <v>0</v>
      </c>
      <c r="G20" s="293">
        <f>行列計算!AV19</f>
        <v>0</v>
      </c>
      <c r="H20" s="293">
        <f t="shared" si="1"/>
        <v>0</v>
      </c>
      <c r="I20" s="318">
        <f>ROUND(行列計算!C19,0)</f>
        <v>0</v>
      </c>
      <c r="J20" s="318">
        <f t="shared" si="2"/>
        <v>0</v>
      </c>
      <c r="K20" s="318">
        <f t="shared" si="3"/>
        <v>0</v>
      </c>
      <c r="L20" s="505"/>
      <c r="M20" s="293">
        <f t="shared" si="4"/>
        <v>0</v>
      </c>
      <c r="N20" s="293">
        <f t="shared" si="5"/>
        <v>0</v>
      </c>
      <c r="O20" s="318">
        <f>ROUND(行列計算!G19,0)</f>
        <v>0</v>
      </c>
      <c r="P20" s="318">
        <f t="shared" si="6"/>
        <v>0</v>
      </c>
      <c r="Q20" s="318">
        <f t="shared" si="7"/>
        <v>0</v>
      </c>
      <c r="R20" s="293">
        <f t="shared" si="9"/>
        <v>0</v>
      </c>
      <c r="S20" s="293">
        <f t="shared" si="10"/>
        <v>0</v>
      </c>
      <c r="T20" s="308">
        <f t="shared" si="11"/>
        <v>0</v>
      </c>
    </row>
    <row r="21" spans="1:20" ht="17.25" customHeight="1">
      <c r="A21" s="323" t="s">
        <v>170</v>
      </c>
      <c r="B21" s="146" t="s">
        <v>459</v>
      </c>
      <c r="C21" s="288">
        <f>入力!H25</f>
        <v>0</v>
      </c>
      <c r="D21" s="318">
        <f>ROUND(C21*IF(入力!J25="",入力!K25,入力!J25),0)</f>
        <v>0</v>
      </c>
      <c r="E21" s="318">
        <f t="shared" si="8"/>
        <v>0</v>
      </c>
      <c r="F21" s="318">
        <f t="shared" si="0"/>
        <v>0</v>
      </c>
      <c r="G21" s="293">
        <f>行列計算!AV20</f>
        <v>0</v>
      </c>
      <c r="H21" s="293">
        <f t="shared" si="1"/>
        <v>0</v>
      </c>
      <c r="I21" s="318">
        <f>ROUND(行列計算!C20,0)</f>
        <v>0</v>
      </c>
      <c r="J21" s="318">
        <f t="shared" si="2"/>
        <v>0</v>
      </c>
      <c r="K21" s="318">
        <f t="shared" si="3"/>
        <v>0</v>
      </c>
      <c r="L21" s="505"/>
      <c r="M21" s="293">
        <f t="shared" si="4"/>
        <v>0</v>
      </c>
      <c r="N21" s="293">
        <f t="shared" si="5"/>
        <v>0</v>
      </c>
      <c r="O21" s="318">
        <f>ROUND(行列計算!G20,0)</f>
        <v>0</v>
      </c>
      <c r="P21" s="318">
        <f t="shared" si="6"/>
        <v>0</v>
      </c>
      <c r="Q21" s="318">
        <f t="shared" si="7"/>
        <v>0</v>
      </c>
      <c r="R21" s="293">
        <f t="shared" si="9"/>
        <v>0</v>
      </c>
      <c r="S21" s="293">
        <f t="shared" si="10"/>
        <v>0</v>
      </c>
      <c r="T21" s="308">
        <f t="shared" si="11"/>
        <v>0</v>
      </c>
    </row>
    <row r="22" spans="1:20" ht="17.25" customHeight="1">
      <c r="A22" s="323" t="s">
        <v>171</v>
      </c>
      <c r="B22" s="146" t="s">
        <v>460</v>
      </c>
      <c r="C22" s="288">
        <f>入力!H26</f>
        <v>0</v>
      </c>
      <c r="D22" s="318">
        <f>ROUND(C22*IF(入力!J26="",入力!K26,入力!J26),0)</f>
        <v>0</v>
      </c>
      <c r="E22" s="318">
        <f t="shared" si="8"/>
        <v>0</v>
      </c>
      <c r="F22" s="318">
        <f t="shared" si="0"/>
        <v>0</v>
      </c>
      <c r="G22" s="293">
        <f>行列計算!AV21</f>
        <v>0</v>
      </c>
      <c r="H22" s="293">
        <f t="shared" si="1"/>
        <v>0</v>
      </c>
      <c r="I22" s="318">
        <f>ROUND(行列計算!C21,0)</f>
        <v>0</v>
      </c>
      <c r="J22" s="318">
        <f t="shared" si="2"/>
        <v>0</v>
      </c>
      <c r="K22" s="318">
        <f t="shared" si="3"/>
        <v>0</v>
      </c>
      <c r="L22" s="505"/>
      <c r="M22" s="293">
        <f t="shared" si="4"/>
        <v>0</v>
      </c>
      <c r="N22" s="293">
        <f t="shared" si="5"/>
        <v>0</v>
      </c>
      <c r="O22" s="318">
        <f>ROUND(行列計算!G21,0)</f>
        <v>0</v>
      </c>
      <c r="P22" s="318">
        <f t="shared" si="6"/>
        <v>0</v>
      </c>
      <c r="Q22" s="318">
        <f t="shared" si="7"/>
        <v>0</v>
      </c>
      <c r="R22" s="293">
        <f t="shared" si="9"/>
        <v>0</v>
      </c>
      <c r="S22" s="293">
        <f t="shared" si="10"/>
        <v>0</v>
      </c>
      <c r="T22" s="308">
        <f t="shared" si="11"/>
        <v>0</v>
      </c>
    </row>
    <row r="23" spans="1:20" ht="17.25" customHeight="1">
      <c r="A23" s="323" t="s">
        <v>172</v>
      </c>
      <c r="B23" s="146" t="s">
        <v>324</v>
      </c>
      <c r="C23" s="288">
        <f>入力!H27</f>
        <v>0</v>
      </c>
      <c r="D23" s="318">
        <f>ROUND(C23*IF(入力!J27="",入力!K27,入力!J27),0)</f>
        <v>0</v>
      </c>
      <c r="E23" s="318">
        <f t="shared" si="8"/>
        <v>0</v>
      </c>
      <c r="F23" s="318">
        <f t="shared" si="0"/>
        <v>0</v>
      </c>
      <c r="G23" s="293">
        <f>行列計算!AV22</f>
        <v>0</v>
      </c>
      <c r="H23" s="293">
        <f t="shared" si="1"/>
        <v>0</v>
      </c>
      <c r="I23" s="318">
        <f>ROUND(行列計算!C22,0)</f>
        <v>0</v>
      </c>
      <c r="J23" s="318">
        <f t="shared" si="2"/>
        <v>0</v>
      </c>
      <c r="K23" s="318">
        <f t="shared" si="3"/>
        <v>0</v>
      </c>
      <c r="L23" s="505"/>
      <c r="M23" s="293">
        <f t="shared" si="4"/>
        <v>0</v>
      </c>
      <c r="N23" s="293">
        <f t="shared" si="5"/>
        <v>0</v>
      </c>
      <c r="O23" s="318">
        <f>ROUND(行列計算!G22,0)</f>
        <v>0</v>
      </c>
      <c r="P23" s="318">
        <f t="shared" si="6"/>
        <v>0</v>
      </c>
      <c r="Q23" s="318">
        <f t="shared" si="7"/>
        <v>0</v>
      </c>
      <c r="R23" s="293">
        <f t="shared" si="9"/>
        <v>0</v>
      </c>
      <c r="S23" s="293">
        <f t="shared" si="10"/>
        <v>0</v>
      </c>
      <c r="T23" s="308">
        <f t="shared" si="11"/>
        <v>0</v>
      </c>
    </row>
    <row r="24" spans="1:20" ht="17.25" customHeight="1">
      <c r="A24" s="323" t="s">
        <v>173</v>
      </c>
      <c r="B24" s="147" t="s">
        <v>461</v>
      </c>
      <c r="C24" s="288">
        <f>入力!H28</f>
        <v>0</v>
      </c>
      <c r="D24" s="318">
        <f>ROUND(C24*IF(入力!J28="",入力!K28,入力!J28),0)</f>
        <v>0</v>
      </c>
      <c r="E24" s="318">
        <f t="shared" si="8"/>
        <v>0</v>
      </c>
      <c r="F24" s="318">
        <f t="shared" si="0"/>
        <v>0</v>
      </c>
      <c r="G24" s="293">
        <f>行列計算!AV23</f>
        <v>0</v>
      </c>
      <c r="H24" s="293">
        <f t="shared" si="1"/>
        <v>0</v>
      </c>
      <c r="I24" s="318">
        <f>ROUND(行列計算!C23,0)</f>
        <v>0</v>
      </c>
      <c r="J24" s="318">
        <f t="shared" si="2"/>
        <v>0</v>
      </c>
      <c r="K24" s="318">
        <f t="shared" si="3"/>
        <v>0</v>
      </c>
      <c r="L24" s="505"/>
      <c r="M24" s="293">
        <f t="shared" si="4"/>
        <v>0</v>
      </c>
      <c r="N24" s="293">
        <f t="shared" si="5"/>
        <v>0</v>
      </c>
      <c r="O24" s="318">
        <f>ROUND(行列計算!G23,0)</f>
        <v>0</v>
      </c>
      <c r="P24" s="318">
        <f t="shared" si="6"/>
        <v>0</v>
      </c>
      <c r="Q24" s="318">
        <f t="shared" si="7"/>
        <v>0</v>
      </c>
      <c r="R24" s="293">
        <f t="shared" si="9"/>
        <v>0</v>
      </c>
      <c r="S24" s="293">
        <f t="shared" si="10"/>
        <v>0</v>
      </c>
      <c r="T24" s="308">
        <f t="shared" si="11"/>
        <v>0</v>
      </c>
    </row>
    <row r="25" spans="1:20" ht="17.25" customHeight="1">
      <c r="A25" s="323" t="s">
        <v>129</v>
      </c>
      <c r="B25" s="146" t="s">
        <v>325</v>
      </c>
      <c r="C25" s="288">
        <f>入力!H29</f>
        <v>0</v>
      </c>
      <c r="D25" s="318">
        <f>ROUND(C25*IF(入力!J29="",入力!K29,入力!J29),0)</f>
        <v>0</v>
      </c>
      <c r="E25" s="318">
        <f t="shared" si="8"/>
        <v>0</v>
      </c>
      <c r="F25" s="318">
        <f t="shared" si="0"/>
        <v>0</v>
      </c>
      <c r="G25" s="293">
        <f>行列計算!AV24</f>
        <v>0</v>
      </c>
      <c r="H25" s="293">
        <f t="shared" si="1"/>
        <v>0</v>
      </c>
      <c r="I25" s="318">
        <f>ROUND(行列計算!C24,0)</f>
        <v>0</v>
      </c>
      <c r="J25" s="318">
        <f t="shared" si="2"/>
        <v>0</v>
      </c>
      <c r="K25" s="318">
        <f t="shared" si="3"/>
        <v>0</v>
      </c>
      <c r="L25" s="505"/>
      <c r="M25" s="293">
        <f t="shared" si="4"/>
        <v>0</v>
      </c>
      <c r="N25" s="293">
        <f t="shared" si="5"/>
        <v>0</v>
      </c>
      <c r="O25" s="318">
        <f>ROUND(行列計算!G24,0)</f>
        <v>0</v>
      </c>
      <c r="P25" s="318">
        <f t="shared" si="6"/>
        <v>0</v>
      </c>
      <c r="Q25" s="318">
        <f t="shared" si="7"/>
        <v>0</v>
      </c>
      <c r="R25" s="293">
        <f t="shared" si="9"/>
        <v>0</v>
      </c>
      <c r="S25" s="293">
        <f t="shared" si="10"/>
        <v>0</v>
      </c>
      <c r="T25" s="308">
        <f t="shared" si="11"/>
        <v>0</v>
      </c>
    </row>
    <row r="26" spans="1:20" ht="17.25" customHeight="1">
      <c r="A26" s="323" t="s">
        <v>130</v>
      </c>
      <c r="B26" s="148" t="s">
        <v>175</v>
      </c>
      <c r="C26" s="288">
        <f>入力!H30</f>
        <v>0</v>
      </c>
      <c r="D26" s="318">
        <f>ROUND(C26*IF(入力!J30="",入力!K30,入力!J30),0)</f>
        <v>0</v>
      </c>
      <c r="E26" s="318">
        <f t="shared" si="8"/>
        <v>0</v>
      </c>
      <c r="F26" s="318">
        <f t="shared" si="0"/>
        <v>0</v>
      </c>
      <c r="G26" s="293">
        <f>行列計算!AV25</f>
        <v>0</v>
      </c>
      <c r="H26" s="293">
        <f t="shared" si="1"/>
        <v>0</v>
      </c>
      <c r="I26" s="318">
        <f>ROUND(行列計算!C25,0)</f>
        <v>0</v>
      </c>
      <c r="J26" s="318">
        <f t="shared" si="2"/>
        <v>0</v>
      </c>
      <c r="K26" s="318">
        <f t="shared" si="3"/>
        <v>0</v>
      </c>
      <c r="L26" s="505"/>
      <c r="M26" s="293">
        <f t="shared" si="4"/>
        <v>0</v>
      </c>
      <c r="N26" s="293">
        <f t="shared" si="5"/>
        <v>0</v>
      </c>
      <c r="O26" s="318">
        <f>ROUND(行列計算!G25,0)</f>
        <v>0</v>
      </c>
      <c r="P26" s="318">
        <f t="shared" si="6"/>
        <v>0</v>
      </c>
      <c r="Q26" s="318">
        <f t="shared" si="7"/>
        <v>0</v>
      </c>
      <c r="R26" s="293">
        <f t="shared" si="9"/>
        <v>0</v>
      </c>
      <c r="S26" s="293">
        <f t="shared" si="10"/>
        <v>0</v>
      </c>
      <c r="T26" s="308">
        <f t="shared" si="11"/>
        <v>0</v>
      </c>
    </row>
    <row r="27" spans="1:20" ht="17.25" customHeight="1">
      <c r="A27" s="323" t="s">
        <v>131</v>
      </c>
      <c r="B27" s="148" t="s">
        <v>326</v>
      </c>
      <c r="C27" s="288">
        <f>入力!H31</f>
        <v>0</v>
      </c>
      <c r="D27" s="318">
        <f>ROUND(C27*IF(入力!J31="",入力!K31,入力!J31),0)</f>
        <v>0</v>
      </c>
      <c r="E27" s="318">
        <f t="shared" si="8"/>
        <v>0</v>
      </c>
      <c r="F27" s="318">
        <f t="shared" si="0"/>
        <v>0</v>
      </c>
      <c r="G27" s="293">
        <f>行列計算!AV26</f>
        <v>0</v>
      </c>
      <c r="H27" s="293">
        <f t="shared" si="1"/>
        <v>0</v>
      </c>
      <c r="I27" s="318">
        <f>ROUND(行列計算!C26,0)</f>
        <v>0</v>
      </c>
      <c r="J27" s="318">
        <f t="shared" si="2"/>
        <v>0</v>
      </c>
      <c r="K27" s="318">
        <f t="shared" si="3"/>
        <v>0</v>
      </c>
      <c r="L27" s="505"/>
      <c r="M27" s="293">
        <f t="shared" si="4"/>
        <v>0</v>
      </c>
      <c r="N27" s="293">
        <f t="shared" si="5"/>
        <v>0</v>
      </c>
      <c r="O27" s="318">
        <f>ROUND(行列計算!G26,0)</f>
        <v>0</v>
      </c>
      <c r="P27" s="318">
        <f t="shared" si="6"/>
        <v>0</v>
      </c>
      <c r="Q27" s="318">
        <f t="shared" si="7"/>
        <v>0</v>
      </c>
      <c r="R27" s="293">
        <f t="shared" si="9"/>
        <v>0</v>
      </c>
      <c r="S27" s="293">
        <f t="shared" si="10"/>
        <v>0</v>
      </c>
      <c r="T27" s="308">
        <f t="shared" si="11"/>
        <v>0</v>
      </c>
    </row>
    <row r="28" spans="1:20" ht="17.25" customHeight="1">
      <c r="A28" s="323" t="s">
        <v>327</v>
      </c>
      <c r="B28" s="146" t="s">
        <v>328</v>
      </c>
      <c r="C28" s="288">
        <f>入力!H32</f>
        <v>0</v>
      </c>
      <c r="D28" s="318">
        <f>ROUND(C28*IF(入力!J32="",入力!K32,入力!J32),0)</f>
        <v>0</v>
      </c>
      <c r="E28" s="318">
        <f t="shared" ref="E28:E43" si="12">ROUND(D28*D71,0)</f>
        <v>0</v>
      </c>
      <c r="F28" s="318">
        <f t="shared" si="0"/>
        <v>0</v>
      </c>
      <c r="G28" s="293">
        <f>行列計算!AV27</f>
        <v>0</v>
      </c>
      <c r="H28" s="293">
        <f t="shared" si="1"/>
        <v>0</v>
      </c>
      <c r="I28" s="318">
        <f>ROUND(行列計算!C27,0)</f>
        <v>0</v>
      </c>
      <c r="J28" s="318">
        <f t="shared" si="2"/>
        <v>0</v>
      </c>
      <c r="K28" s="318">
        <f t="shared" si="3"/>
        <v>0</v>
      </c>
      <c r="L28" s="505"/>
      <c r="M28" s="293">
        <f t="shared" si="4"/>
        <v>0</v>
      </c>
      <c r="N28" s="293">
        <f t="shared" si="5"/>
        <v>0</v>
      </c>
      <c r="O28" s="318">
        <f>ROUND(行列計算!G27,0)</f>
        <v>0</v>
      </c>
      <c r="P28" s="318">
        <f t="shared" si="6"/>
        <v>0</v>
      </c>
      <c r="Q28" s="318">
        <f t="shared" si="7"/>
        <v>0</v>
      </c>
      <c r="R28" s="293">
        <f t="shared" si="9"/>
        <v>0</v>
      </c>
      <c r="S28" s="293">
        <f t="shared" si="10"/>
        <v>0</v>
      </c>
      <c r="T28" s="308">
        <f t="shared" si="11"/>
        <v>0</v>
      </c>
    </row>
    <row r="29" spans="1:20" ht="17.25" customHeight="1">
      <c r="A29" s="323" t="s">
        <v>329</v>
      </c>
      <c r="B29" s="146" t="s">
        <v>330</v>
      </c>
      <c r="C29" s="288">
        <f>入力!H33</f>
        <v>0</v>
      </c>
      <c r="D29" s="318">
        <f>ROUND(C29*IF(入力!J33="",入力!K33,入力!J33),0)</f>
        <v>0</v>
      </c>
      <c r="E29" s="318">
        <f t="shared" si="12"/>
        <v>0</v>
      </c>
      <c r="F29" s="318">
        <f t="shared" si="0"/>
        <v>0</v>
      </c>
      <c r="G29" s="293">
        <f>行列計算!AV28</f>
        <v>0</v>
      </c>
      <c r="H29" s="293">
        <f t="shared" si="1"/>
        <v>0</v>
      </c>
      <c r="I29" s="318">
        <f>ROUND(行列計算!C28,0)</f>
        <v>0</v>
      </c>
      <c r="J29" s="318">
        <f t="shared" si="2"/>
        <v>0</v>
      </c>
      <c r="K29" s="318">
        <f t="shared" si="3"/>
        <v>0</v>
      </c>
      <c r="L29" s="505"/>
      <c r="M29" s="293">
        <f t="shared" si="4"/>
        <v>0</v>
      </c>
      <c r="N29" s="293">
        <f t="shared" si="5"/>
        <v>0</v>
      </c>
      <c r="O29" s="318">
        <f>ROUND(行列計算!G28,0)</f>
        <v>0</v>
      </c>
      <c r="P29" s="318">
        <f t="shared" si="6"/>
        <v>0</v>
      </c>
      <c r="Q29" s="318">
        <f t="shared" si="7"/>
        <v>0</v>
      </c>
      <c r="R29" s="293">
        <f t="shared" si="9"/>
        <v>0</v>
      </c>
      <c r="S29" s="293">
        <f t="shared" si="10"/>
        <v>0</v>
      </c>
      <c r="T29" s="308">
        <f t="shared" si="11"/>
        <v>0</v>
      </c>
    </row>
    <row r="30" spans="1:20" ht="17.25" customHeight="1">
      <c r="A30" s="323" t="s">
        <v>12</v>
      </c>
      <c r="B30" s="146" t="s">
        <v>331</v>
      </c>
      <c r="C30" s="288">
        <f>入力!H34</f>
        <v>0</v>
      </c>
      <c r="D30" s="318">
        <f>ROUND(C30*IF(入力!J34="",入力!K34,入力!J34),0)</f>
        <v>0</v>
      </c>
      <c r="E30" s="318">
        <f t="shared" si="12"/>
        <v>0</v>
      </c>
      <c r="F30" s="318">
        <f t="shared" si="0"/>
        <v>0</v>
      </c>
      <c r="G30" s="293">
        <f>行列計算!AV29</f>
        <v>0</v>
      </c>
      <c r="H30" s="293">
        <f t="shared" si="1"/>
        <v>0</v>
      </c>
      <c r="I30" s="318">
        <f>ROUND(行列計算!C29,0)</f>
        <v>0</v>
      </c>
      <c r="J30" s="318">
        <f t="shared" si="2"/>
        <v>0</v>
      </c>
      <c r="K30" s="318">
        <f t="shared" si="3"/>
        <v>0</v>
      </c>
      <c r="L30" s="505"/>
      <c r="M30" s="293">
        <f t="shared" si="4"/>
        <v>0</v>
      </c>
      <c r="N30" s="293">
        <f t="shared" si="5"/>
        <v>0</v>
      </c>
      <c r="O30" s="318">
        <f>ROUND(行列計算!G29,0)</f>
        <v>0</v>
      </c>
      <c r="P30" s="318">
        <f t="shared" si="6"/>
        <v>0</v>
      </c>
      <c r="Q30" s="318">
        <f t="shared" si="7"/>
        <v>0</v>
      </c>
      <c r="R30" s="293">
        <f t="shared" si="9"/>
        <v>0</v>
      </c>
      <c r="S30" s="293">
        <f t="shared" si="10"/>
        <v>0</v>
      </c>
      <c r="T30" s="308">
        <f t="shared" si="11"/>
        <v>0</v>
      </c>
    </row>
    <row r="31" spans="1:20" ht="17.25" customHeight="1">
      <c r="A31" s="323" t="s">
        <v>332</v>
      </c>
      <c r="B31" s="146" t="s">
        <v>333</v>
      </c>
      <c r="C31" s="288">
        <f>入力!H35</f>
        <v>0</v>
      </c>
      <c r="D31" s="318">
        <f>ROUND(C31*IF(入力!J35="",入力!K35,入力!J35),0)</f>
        <v>0</v>
      </c>
      <c r="E31" s="318">
        <f t="shared" si="12"/>
        <v>0</v>
      </c>
      <c r="F31" s="318">
        <f t="shared" si="0"/>
        <v>0</v>
      </c>
      <c r="G31" s="293">
        <f>行列計算!AV30</f>
        <v>0</v>
      </c>
      <c r="H31" s="293">
        <f t="shared" si="1"/>
        <v>0</v>
      </c>
      <c r="I31" s="318">
        <f>ROUND(行列計算!C30,0)</f>
        <v>0</v>
      </c>
      <c r="J31" s="318">
        <f t="shared" si="2"/>
        <v>0</v>
      </c>
      <c r="K31" s="318">
        <f t="shared" si="3"/>
        <v>0</v>
      </c>
      <c r="L31" s="505"/>
      <c r="M31" s="293">
        <f t="shared" si="4"/>
        <v>0</v>
      </c>
      <c r="N31" s="293">
        <f t="shared" si="5"/>
        <v>0</v>
      </c>
      <c r="O31" s="318">
        <f>ROUND(行列計算!G30,0)</f>
        <v>0</v>
      </c>
      <c r="P31" s="318">
        <f t="shared" si="6"/>
        <v>0</v>
      </c>
      <c r="Q31" s="318">
        <f t="shared" si="7"/>
        <v>0</v>
      </c>
      <c r="R31" s="293">
        <f t="shared" si="9"/>
        <v>0</v>
      </c>
      <c r="S31" s="293">
        <f t="shared" si="10"/>
        <v>0</v>
      </c>
      <c r="T31" s="308">
        <f t="shared" si="11"/>
        <v>0</v>
      </c>
    </row>
    <row r="32" spans="1:20" ht="17.25" customHeight="1">
      <c r="A32" s="323" t="s">
        <v>334</v>
      </c>
      <c r="B32" s="146" t="s">
        <v>335</v>
      </c>
      <c r="C32" s="288">
        <f>入力!H36</f>
        <v>0</v>
      </c>
      <c r="D32" s="318">
        <f>ROUND(C32*IF(入力!J36="",入力!K36,入力!J36),0)</f>
        <v>0</v>
      </c>
      <c r="E32" s="318">
        <f t="shared" si="12"/>
        <v>0</v>
      </c>
      <c r="F32" s="318">
        <f t="shared" si="0"/>
        <v>0</v>
      </c>
      <c r="G32" s="293">
        <f>行列計算!AV31</f>
        <v>0</v>
      </c>
      <c r="H32" s="293">
        <f t="shared" si="1"/>
        <v>0</v>
      </c>
      <c r="I32" s="318">
        <f>ROUND(行列計算!C31,0)</f>
        <v>0</v>
      </c>
      <c r="J32" s="318">
        <f t="shared" si="2"/>
        <v>0</v>
      </c>
      <c r="K32" s="318">
        <f t="shared" si="3"/>
        <v>0</v>
      </c>
      <c r="L32" s="505"/>
      <c r="M32" s="293">
        <f t="shared" si="4"/>
        <v>0</v>
      </c>
      <c r="N32" s="293">
        <f t="shared" si="5"/>
        <v>0</v>
      </c>
      <c r="O32" s="318">
        <f>ROUND(行列計算!G31,0)</f>
        <v>0</v>
      </c>
      <c r="P32" s="318">
        <f t="shared" si="6"/>
        <v>0</v>
      </c>
      <c r="Q32" s="318">
        <f t="shared" si="7"/>
        <v>0</v>
      </c>
      <c r="R32" s="293">
        <f t="shared" si="9"/>
        <v>0</v>
      </c>
      <c r="S32" s="293">
        <f t="shared" si="10"/>
        <v>0</v>
      </c>
      <c r="T32" s="308">
        <f t="shared" si="11"/>
        <v>0</v>
      </c>
    </row>
    <row r="33" spans="1:21" ht="17.25" customHeight="1">
      <c r="A33" s="323" t="s">
        <v>336</v>
      </c>
      <c r="B33" s="146" t="s">
        <v>6</v>
      </c>
      <c r="C33" s="288">
        <f>入力!H37</f>
        <v>0</v>
      </c>
      <c r="D33" s="318">
        <f>ROUND(C33*IF(入力!J37="",入力!K37,入力!J37),0)</f>
        <v>0</v>
      </c>
      <c r="E33" s="318">
        <f t="shared" si="12"/>
        <v>0</v>
      </c>
      <c r="F33" s="318">
        <f t="shared" si="0"/>
        <v>0</v>
      </c>
      <c r="G33" s="293">
        <f>行列計算!AV32</f>
        <v>0</v>
      </c>
      <c r="H33" s="293">
        <f t="shared" si="1"/>
        <v>0</v>
      </c>
      <c r="I33" s="318">
        <f>ROUND(行列計算!C32,0)</f>
        <v>0</v>
      </c>
      <c r="J33" s="318">
        <f t="shared" si="2"/>
        <v>0</v>
      </c>
      <c r="K33" s="318">
        <f t="shared" si="3"/>
        <v>0</v>
      </c>
      <c r="L33" s="505"/>
      <c r="M33" s="293">
        <f t="shared" si="4"/>
        <v>0</v>
      </c>
      <c r="N33" s="293">
        <f t="shared" si="5"/>
        <v>0</v>
      </c>
      <c r="O33" s="318">
        <f>ROUND(行列計算!G32,0)</f>
        <v>0</v>
      </c>
      <c r="P33" s="318">
        <f t="shared" si="6"/>
        <v>0</v>
      </c>
      <c r="Q33" s="318">
        <f t="shared" si="7"/>
        <v>0</v>
      </c>
      <c r="R33" s="293">
        <f t="shared" si="9"/>
        <v>0</v>
      </c>
      <c r="S33" s="293">
        <f t="shared" si="10"/>
        <v>0</v>
      </c>
      <c r="T33" s="308">
        <f t="shared" si="11"/>
        <v>0</v>
      </c>
    </row>
    <row r="34" spans="1:21" ht="17.25" customHeight="1">
      <c r="A34" s="323" t="s">
        <v>132</v>
      </c>
      <c r="B34" s="146" t="s">
        <v>462</v>
      </c>
      <c r="C34" s="288">
        <f>入力!H38</f>
        <v>0</v>
      </c>
      <c r="D34" s="318">
        <f>ROUND(C34*IF(入力!J38="",入力!K38,入力!J38),0)</f>
        <v>0</v>
      </c>
      <c r="E34" s="318">
        <f t="shared" si="12"/>
        <v>0</v>
      </c>
      <c r="F34" s="318">
        <f t="shared" si="0"/>
        <v>0</v>
      </c>
      <c r="G34" s="293">
        <f>行列計算!AV33</f>
        <v>0</v>
      </c>
      <c r="H34" s="293">
        <f t="shared" si="1"/>
        <v>0</v>
      </c>
      <c r="I34" s="318">
        <f>ROUND(行列計算!C33,0)</f>
        <v>0</v>
      </c>
      <c r="J34" s="318">
        <f t="shared" si="2"/>
        <v>0</v>
      </c>
      <c r="K34" s="318">
        <f t="shared" si="3"/>
        <v>0</v>
      </c>
      <c r="L34" s="505"/>
      <c r="M34" s="293">
        <f t="shared" si="4"/>
        <v>0</v>
      </c>
      <c r="N34" s="293">
        <f t="shared" si="5"/>
        <v>0</v>
      </c>
      <c r="O34" s="318">
        <f>ROUND(行列計算!G33,0)</f>
        <v>0</v>
      </c>
      <c r="P34" s="318">
        <f t="shared" si="6"/>
        <v>0</v>
      </c>
      <c r="Q34" s="318">
        <f t="shared" si="7"/>
        <v>0</v>
      </c>
      <c r="R34" s="293">
        <f t="shared" si="9"/>
        <v>0</v>
      </c>
      <c r="S34" s="293">
        <f t="shared" si="10"/>
        <v>0</v>
      </c>
      <c r="T34" s="308">
        <f t="shared" si="11"/>
        <v>0</v>
      </c>
    </row>
    <row r="35" spans="1:21" ht="17.25" customHeight="1">
      <c r="A35" s="323" t="s">
        <v>337</v>
      </c>
      <c r="B35" s="149" t="s">
        <v>463</v>
      </c>
      <c r="C35" s="288">
        <f>入力!H39</f>
        <v>0</v>
      </c>
      <c r="D35" s="318">
        <f>ROUND(C35*IF(入力!J39="",入力!K39,入力!J39),0)</f>
        <v>0</v>
      </c>
      <c r="E35" s="318">
        <f t="shared" si="12"/>
        <v>0</v>
      </c>
      <c r="F35" s="318">
        <f t="shared" si="0"/>
        <v>0</v>
      </c>
      <c r="G35" s="293">
        <f>行列計算!AV34</f>
        <v>0</v>
      </c>
      <c r="H35" s="293">
        <f t="shared" si="1"/>
        <v>0</v>
      </c>
      <c r="I35" s="318">
        <f>ROUND(行列計算!C34,0)</f>
        <v>0</v>
      </c>
      <c r="J35" s="318">
        <f t="shared" si="2"/>
        <v>0</v>
      </c>
      <c r="K35" s="318">
        <f t="shared" si="3"/>
        <v>0</v>
      </c>
      <c r="L35" s="505"/>
      <c r="M35" s="293">
        <f t="shared" si="4"/>
        <v>0</v>
      </c>
      <c r="N35" s="293">
        <f t="shared" si="5"/>
        <v>0</v>
      </c>
      <c r="O35" s="318">
        <f>ROUND(行列計算!G34,0)</f>
        <v>0</v>
      </c>
      <c r="P35" s="318">
        <f t="shared" si="6"/>
        <v>0</v>
      </c>
      <c r="Q35" s="318">
        <f t="shared" si="7"/>
        <v>0</v>
      </c>
      <c r="R35" s="293">
        <f t="shared" si="9"/>
        <v>0</v>
      </c>
      <c r="S35" s="293">
        <f t="shared" si="10"/>
        <v>0</v>
      </c>
      <c r="T35" s="308">
        <f t="shared" si="11"/>
        <v>0</v>
      </c>
    </row>
    <row r="36" spans="1:21" ht="17.25" customHeight="1">
      <c r="A36" s="323" t="s">
        <v>338</v>
      </c>
      <c r="B36" s="149" t="s">
        <v>339</v>
      </c>
      <c r="C36" s="288">
        <f>入力!H40</f>
        <v>0</v>
      </c>
      <c r="D36" s="318">
        <f>ROUND(C36*IF(入力!J40="",入力!K40,入力!J40),0)</f>
        <v>0</v>
      </c>
      <c r="E36" s="318">
        <f t="shared" si="12"/>
        <v>0</v>
      </c>
      <c r="F36" s="318">
        <f t="shared" si="0"/>
        <v>0</v>
      </c>
      <c r="G36" s="293">
        <f>行列計算!AV35</f>
        <v>0</v>
      </c>
      <c r="H36" s="293">
        <f t="shared" si="1"/>
        <v>0</v>
      </c>
      <c r="I36" s="318">
        <f>ROUND(行列計算!C35,0)</f>
        <v>0</v>
      </c>
      <c r="J36" s="318">
        <f t="shared" si="2"/>
        <v>0</v>
      </c>
      <c r="K36" s="318">
        <f t="shared" si="3"/>
        <v>0</v>
      </c>
      <c r="L36" s="505"/>
      <c r="M36" s="293">
        <f t="shared" si="4"/>
        <v>0</v>
      </c>
      <c r="N36" s="293">
        <f t="shared" si="5"/>
        <v>0</v>
      </c>
      <c r="O36" s="318">
        <f>ROUND(行列計算!G35,0)</f>
        <v>0</v>
      </c>
      <c r="P36" s="318">
        <f t="shared" si="6"/>
        <v>0</v>
      </c>
      <c r="Q36" s="318">
        <f t="shared" si="7"/>
        <v>0</v>
      </c>
      <c r="R36" s="293">
        <f t="shared" si="9"/>
        <v>0</v>
      </c>
      <c r="S36" s="293">
        <f t="shared" si="10"/>
        <v>0</v>
      </c>
      <c r="T36" s="308">
        <f t="shared" si="11"/>
        <v>0</v>
      </c>
    </row>
    <row r="37" spans="1:21" ht="17.25" customHeight="1">
      <c r="A37" s="323" t="s">
        <v>340</v>
      </c>
      <c r="B37" s="149" t="s">
        <v>341</v>
      </c>
      <c r="C37" s="288">
        <f>入力!H41</f>
        <v>0</v>
      </c>
      <c r="D37" s="318">
        <f>ROUND(C37*IF(入力!J41="",入力!K41,入力!J41),0)</f>
        <v>0</v>
      </c>
      <c r="E37" s="318">
        <f t="shared" si="12"/>
        <v>0</v>
      </c>
      <c r="F37" s="318">
        <f t="shared" si="0"/>
        <v>0</v>
      </c>
      <c r="G37" s="293">
        <f>行列計算!AV36</f>
        <v>0</v>
      </c>
      <c r="H37" s="293">
        <f t="shared" si="1"/>
        <v>0</v>
      </c>
      <c r="I37" s="318">
        <f>ROUND(行列計算!C36,0)</f>
        <v>0</v>
      </c>
      <c r="J37" s="318">
        <f t="shared" si="2"/>
        <v>0</v>
      </c>
      <c r="K37" s="318">
        <f t="shared" si="3"/>
        <v>0</v>
      </c>
      <c r="L37" s="505"/>
      <c r="M37" s="293">
        <f t="shared" si="4"/>
        <v>0</v>
      </c>
      <c r="N37" s="293">
        <f t="shared" si="5"/>
        <v>0</v>
      </c>
      <c r="O37" s="318">
        <f>ROUND(行列計算!G36,0)</f>
        <v>0</v>
      </c>
      <c r="P37" s="318">
        <f t="shared" si="6"/>
        <v>0</v>
      </c>
      <c r="Q37" s="318">
        <f t="shared" si="7"/>
        <v>0</v>
      </c>
      <c r="R37" s="293">
        <f t="shared" si="9"/>
        <v>0</v>
      </c>
      <c r="S37" s="293">
        <f t="shared" si="10"/>
        <v>0</v>
      </c>
      <c r="T37" s="308">
        <f t="shared" si="11"/>
        <v>0</v>
      </c>
    </row>
    <row r="38" spans="1:21" ht="17.25" customHeight="1">
      <c r="A38" s="323" t="s">
        <v>342</v>
      </c>
      <c r="B38" s="149" t="s">
        <v>464</v>
      </c>
      <c r="C38" s="288">
        <f>入力!H42</f>
        <v>0</v>
      </c>
      <c r="D38" s="318">
        <f>ROUND(C38*IF(入力!J42="",入力!K42,入力!J42),0)</f>
        <v>0</v>
      </c>
      <c r="E38" s="318">
        <f t="shared" si="12"/>
        <v>0</v>
      </c>
      <c r="F38" s="318">
        <f t="shared" si="0"/>
        <v>0</v>
      </c>
      <c r="G38" s="293">
        <f>行列計算!AV37</f>
        <v>0</v>
      </c>
      <c r="H38" s="293">
        <f t="shared" si="1"/>
        <v>0</v>
      </c>
      <c r="I38" s="318">
        <f>ROUND(行列計算!C37,0)</f>
        <v>0</v>
      </c>
      <c r="J38" s="318">
        <f t="shared" si="2"/>
        <v>0</v>
      </c>
      <c r="K38" s="318">
        <f t="shared" si="3"/>
        <v>0</v>
      </c>
      <c r="L38" s="505"/>
      <c r="M38" s="293">
        <f t="shared" si="4"/>
        <v>0</v>
      </c>
      <c r="N38" s="293">
        <f t="shared" si="5"/>
        <v>0</v>
      </c>
      <c r="O38" s="318">
        <f>ROUND(行列計算!G37,0)</f>
        <v>0</v>
      </c>
      <c r="P38" s="318">
        <f t="shared" si="6"/>
        <v>0</v>
      </c>
      <c r="Q38" s="318">
        <f t="shared" si="7"/>
        <v>0</v>
      </c>
      <c r="R38" s="293">
        <f t="shared" si="9"/>
        <v>0</v>
      </c>
      <c r="S38" s="293">
        <f t="shared" si="10"/>
        <v>0</v>
      </c>
      <c r="T38" s="308">
        <f t="shared" si="11"/>
        <v>0</v>
      </c>
    </row>
    <row r="39" spans="1:21" ht="17.25" customHeight="1">
      <c r="A39" s="323" t="s">
        <v>343</v>
      </c>
      <c r="B39" s="147" t="s">
        <v>465</v>
      </c>
      <c r="C39" s="288">
        <f>入力!H43</f>
        <v>0</v>
      </c>
      <c r="D39" s="318">
        <f>ROUND(C39*IF(入力!J43="",入力!K43,入力!J43),0)</f>
        <v>0</v>
      </c>
      <c r="E39" s="318">
        <f t="shared" si="12"/>
        <v>0</v>
      </c>
      <c r="F39" s="318">
        <f t="shared" si="0"/>
        <v>0</v>
      </c>
      <c r="G39" s="293">
        <f>行列計算!AV38</f>
        <v>0</v>
      </c>
      <c r="H39" s="293">
        <f t="shared" si="1"/>
        <v>0</v>
      </c>
      <c r="I39" s="318">
        <f>ROUND(行列計算!C38,0)</f>
        <v>0</v>
      </c>
      <c r="J39" s="318">
        <f t="shared" si="2"/>
        <v>0</v>
      </c>
      <c r="K39" s="318">
        <f t="shared" si="3"/>
        <v>0</v>
      </c>
      <c r="L39" s="505"/>
      <c r="M39" s="293">
        <f t="shared" si="4"/>
        <v>0</v>
      </c>
      <c r="N39" s="293">
        <f t="shared" si="5"/>
        <v>0</v>
      </c>
      <c r="O39" s="318">
        <f>ROUND(行列計算!G38,0)</f>
        <v>0</v>
      </c>
      <c r="P39" s="318">
        <f t="shared" si="6"/>
        <v>0</v>
      </c>
      <c r="Q39" s="318">
        <f t="shared" si="7"/>
        <v>0</v>
      </c>
      <c r="R39" s="293">
        <f t="shared" si="9"/>
        <v>0</v>
      </c>
      <c r="S39" s="293">
        <f t="shared" si="10"/>
        <v>0</v>
      </c>
      <c r="T39" s="308">
        <f t="shared" si="11"/>
        <v>0</v>
      </c>
    </row>
    <row r="40" spans="1:21" ht="17.25" customHeight="1">
      <c r="A40" s="323" t="s">
        <v>344</v>
      </c>
      <c r="B40" s="147" t="s">
        <v>345</v>
      </c>
      <c r="C40" s="288">
        <f>入力!H44</f>
        <v>0</v>
      </c>
      <c r="D40" s="318">
        <f>ROUND(C40*IF(入力!J44="",入力!K44,入力!J44),0)</f>
        <v>0</v>
      </c>
      <c r="E40" s="318">
        <f t="shared" si="12"/>
        <v>0</v>
      </c>
      <c r="F40" s="318">
        <f t="shared" si="0"/>
        <v>0</v>
      </c>
      <c r="G40" s="293">
        <f>行列計算!AV39</f>
        <v>0</v>
      </c>
      <c r="H40" s="293">
        <f t="shared" si="1"/>
        <v>0</v>
      </c>
      <c r="I40" s="318">
        <f>ROUND(行列計算!C39,0)</f>
        <v>0</v>
      </c>
      <c r="J40" s="318">
        <f t="shared" si="2"/>
        <v>0</v>
      </c>
      <c r="K40" s="318">
        <f t="shared" si="3"/>
        <v>0</v>
      </c>
      <c r="L40" s="505"/>
      <c r="M40" s="293">
        <f t="shared" si="4"/>
        <v>0</v>
      </c>
      <c r="N40" s="293">
        <f t="shared" si="5"/>
        <v>0</v>
      </c>
      <c r="O40" s="318">
        <f>ROUND(行列計算!G39,0)</f>
        <v>0</v>
      </c>
      <c r="P40" s="318">
        <f t="shared" si="6"/>
        <v>0</v>
      </c>
      <c r="Q40" s="318">
        <f t="shared" si="7"/>
        <v>0</v>
      </c>
      <c r="R40" s="293">
        <f t="shared" si="9"/>
        <v>0</v>
      </c>
      <c r="S40" s="293">
        <f t="shared" si="10"/>
        <v>0</v>
      </c>
      <c r="T40" s="308">
        <f t="shared" si="11"/>
        <v>0</v>
      </c>
    </row>
    <row r="41" spans="1:21" ht="17.25" customHeight="1">
      <c r="A41" s="323" t="s">
        <v>346</v>
      </c>
      <c r="B41" s="146" t="s">
        <v>466</v>
      </c>
      <c r="C41" s="288">
        <f>入力!H45</f>
        <v>0</v>
      </c>
      <c r="D41" s="318">
        <f>ROUND(C41*IF(入力!J45="",入力!K45,入力!J45),0)</f>
        <v>0</v>
      </c>
      <c r="E41" s="318">
        <f t="shared" si="12"/>
        <v>0</v>
      </c>
      <c r="F41" s="318">
        <f t="shared" si="0"/>
        <v>0</v>
      </c>
      <c r="G41" s="293">
        <f>行列計算!AV40</f>
        <v>0</v>
      </c>
      <c r="H41" s="293">
        <f t="shared" si="1"/>
        <v>0</v>
      </c>
      <c r="I41" s="318">
        <f>ROUND(行列計算!C40,0)</f>
        <v>0</v>
      </c>
      <c r="J41" s="318">
        <f t="shared" si="2"/>
        <v>0</v>
      </c>
      <c r="K41" s="318">
        <f t="shared" si="3"/>
        <v>0</v>
      </c>
      <c r="L41" s="505"/>
      <c r="M41" s="293">
        <f t="shared" si="4"/>
        <v>0</v>
      </c>
      <c r="N41" s="293">
        <f t="shared" si="5"/>
        <v>0</v>
      </c>
      <c r="O41" s="318">
        <f>ROUND(行列計算!G40,0)</f>
        <v>0</v>
      </c>
      <c r="P41" s="318">
        <f t="shared" si="6"/>
        <v>0</v>
      </c>
      <c r="Q41" s="318">
        <f t="shared" si="7"/>
        <v>0</v>
      </c>
      <c r="R41" s="293">
        <f t="shared" si="9"/>
        <v>0</v>
      </c>
      <c r="S41" s="293">
        <f t="shared" si="10"/>
        <v>0</v>
      </c>
      <c r="T41" s="308">
        <f t="shared" si="11"/>
        <v>0</v>
      </c>
    </row>
    <row r="42" spans="1:21" ht="17.25" customHeight="1">
      <c r="A42" s="323" t="s">
        <v>347</v>
      </c>
      <c r="B42" s="146" t="s">
        <v>467</v>
      </c>
      <c r="C42" s="288">
        <f>入力!H46</f>
        <v>0</v>
      </c>
      <c r="D42" s="318">
        <f>ROUND(C42*IF(入力!J46="",入力!K46,入力!J46),0)</f>
        <v>0</v>
      </c>
      <c r="E42" s="318">
        <f t="shared" si="12"/>
        <v>0</v>
      </c>
      <c r="F42" s="318">
        <f t="shared" si="0"/>
        <v>0</v>
      </c>
      <c r="G42" s="293">
        <f>行列計算!AV41</f>
        <v>0</v>
      </c>
      <c r="H42" s="293">
        <f t="shared" si="1"/>
        <v>0</v>
      </c>
      <c r="I42" s="318">
        <f>ROUND(行列計算!C41,0)</f>
        <v>0</v>
      </c>
      <c r="J42" s="318">
        <f t="shared" si="2"/>
        <v>0</v>
      </c>
      <c r="K42" s="318">
        <f t="shared" si="3"/>
        <v>0</v>
      </c>
      <c r="L42" s="505"/>
      <c r="M42" s="293">
        <f t="shared" si="4"/>
        <v>0</v>
      </c>
      <c r="N42" s="293">
        <f t="shared" si="5"/>
        <v>0</v>
      </c>
      <c r="O42" s="318">
        <f>ROUND(行列計算!G41,0)</f>
        <v>0</v>
      </c>
      <c r="P42" s="318">
        <f t="shared" si="6"/>
        <v>0</v>
      </c>
      <c r="Q42" s="318">
        <f t="shared" si="7"/>
        <v>0</v>
      </c>
      <c r="R42" s="293">
        <f t="shared" si="9"/>
        <v>0</v>
      </c>
      <c r="S42" s="293">
        <f t="shared" si="10"/>
        <v>0</v>
      </c>
      <c r="T42" s="308">
        <f t="shared" si="11"/>
        <v>0</v>
      </c>
    </row>
    <row r="43" spans="1:21" ht="17.25" customHeight="1">
      <c r="A43" s="324" t="s">
        <v>348</v>
      </c>
      <c r="B43" s="150" t="s">
        <v>468</v>
      </c>
      <c r="C43" s="289">
        <f>入力!H47</f>
        <v>0</v>
      </c>
      <c r="D43" s="319">
        <f>ROUND(C43*IF(入力!J47="",入力!K47,入力!J47),0)</f>
        <v>0</v>
      </c>
      <c r="E43" s="319">
        <f t="shared" si="12"/>
        <v>0</v>
      </c>
      <c r="F43" s="319">
        <f t="shared" si="0"/>
        <v>0</v>
      </c>
      <c r="G43" s="294">
        <f>行列計算!AV42</f>
        <v>0</v>
      </c>
      <c r="H43" s="294">
        <f t="shared" si="1"/>
        <v>0</v>
      </c>
      <c r="I43" s="319">
        <f>ROUND(行列計算!C42,0)</f>
        <v>0</v>
      </c>
      <c r="J43" s="319">
        <f t="shared" si="2"/>
        <v>0</v>
      </c>
      <c r="K43" s="319">
        <f t="shared" si="3"/>
        <v>0</v>
      </c>
      <c r="L43" s="506"/>
      <c r="M43" s="294">
        <f t="shared" si="4"/>
        <v>0</v>
      </c>
      <c r="N43" s="294">
        <f t="shared" si="5"/>
        <v>0</v>
      </c>
      <c r="O43" s="319">
        <f>ROUND(行列計算!G42,0)</f>
        <v>0</v>
      </c>
      <c r="P43" s="319">
        <f t="shared" si="6"/>
        <v>0</v>
      </c>
      <c r="Q43" s="319">
        <f t="shared" si="7"/>
        <v>0</v>
      </c>
      <c r="R43" s="294">
        <f t="shared" si="9"/>
        <v>0</v>
      </c>
      <c r="S43" s="294">
        <f t="shared" si="10"/>
        <v>0</v>
      </c>
      <c r="T43" s="309">
        <f t="shared" si="11"/>
        <v>0</v>
      </c>
    </row>
    <row r="44" spans="1:21" ht="17.25" customHeight="1">
      <c r="A44" s="161" t="s">
        <v>378</v>
      </c>
      <c r="B44" s="176" t="s">
        <v>7</v>
      </c>
      <c r="C44" s="290">
        <f>入力!H48</f>
        <v>0</v>
      </c>
      <c r="D44" s="291">
        <f t="shared" ref="D44:K44" si="13">SUM(D7:D43)</f>
        <v>0</v>
      </c>
      <c r="E44" s="295">
        <f t="shared" si="13"/>
        <v>0</v>
      </c>
      <c r="F44" s="295">
        <f t="shared" si="13"/>
        <v>0</v>
      </c>
      <c r="G44" s="295">
        <f t="shared" si="13"/>
        <v>0</v>
      </c>
      <c r="H44" s="295">
        <f t="shared" si="13"/>
        <v>0</v>
      </c>
      <c r="I44" s="295">
        <f t="shared" si="13"/>
        <v>0</v>
      </c>
      <c r="J44" s="295">
        <f t="shared" si="13"/>
        <v>0</v>
      </c>
      <c r="K44" s="295">
        <f t="shared" si="13"/>
        <v>0</v>
      </c>
      <c r="L44" s="295">
        <f>F44+K44</f>
        <v>0</v>
      </c>
      <c r="M44" s="295">
        <f t="shared" ref="M44:T44" si="14">SUM(M7:M43)</f>
        <v>0</v>
      </c>
      <c r="N44" s="295">
        <f t="shared" si="14"/>
        <v>0</v>
      </c>
      <c r="O44" s="295">
        <f t="shared" si="14"/>
        <v>0</v>
      </c>
      <c r="P44" s="295">
        <f t="shared" si="14"/>
        <v>0</v>
      </c>
      <c r="Q44" s="295">
        <f t="shared" si="14"/>
        <v>0</v>
      </c>
      <c r="R44" s="295">
        <f t="shared" si="14"/>
        <v>0</v>
      </c>
      <c r="S44" s="295">
        <f t="shared" si="14"/>
        <v>0</v>
      </c>
      <c r="T44" s="306">
        <f t="shared" si="14"/>
        <v>0</v>
      </c>
    </row>
    <row r="45" spans="1:21" ht="17.25" customHeight="1">
      <c r="A45" s="50"/>
      <c r="B45" s="50"/>
      <c r="C45" s="51"/>
      <c r="D45" s="51"/>
      <c r="E45" s="51"/>
      <c r="F45" s="51"/>
      <c r="G45" s="51"/>
      <c r="H45" s="51"/>
      <c r="I45" s="51"/>
      <c r="J45" s="51"/>
      <c r="K45" s="51"/>
      <c r="L45" s="51"/>
      <c r="M45" s="51"/>
      <c r="N45" s="51"/>
      <c r="O45" s="51"/>
      <c r="P45" s="51"/>
      <c r="Q45" s="51"/>
      <c r="R45" s="51"/>
      <c r="S45" s="51"/>
      <c r="T45" s="51"/>
      <c r="U45" s="51"/>
    </row>
    <row r="46" spans="1:21" ht="17.25" customHeight="1">
      <c r="I46" s="40"/>
    </row>
    <row r="47" spans="1:21" ht="17.25" customHeight="1">
      <c r="A47" s="52"/>
      <c r="B47" s="112"/>
      <c r="C47" s="57" t="s">
        <v>71</v>
      </c>
      <c r="D47" s="57"/>
      <c r="E47" s="57"/>
      <c r="F47" s="57"/>
      <c r="G47" s="57"/>
      <c r="H47" s="57"/>
      <c r="I47" s="57"/>
      <c r="J47" s="57"/>
      <c r="K47" s="112"/>
    </row>
    <row r="48" spans="1:21" ht="52.5" customHeight="1">
      <c r="A48" s="53"/>
      <c r="B48" s="180"/>
      <c r="C48" s="177" t="s">
        <v>34</v>
      </c>
      <c r="D48" s="54" t="s">
        <v>135</v>
      </c>
      <c r="E48" s="54" t="s">
        <v>136</v>
      </c>
      <c r="F48" s="54" t="s">
        <v>137</v>
      </c>
      <c r="G48" s="54" t="s">
        <v>74</v>
      </c>
      <c r="H48" s="54" t="s">
        <v>24</v>
      </c>
      <c r="I48" s="55" t="s">
        <v>198</v>
      </c>
      <c r="J48" s="111" t="s">
        <v>84</v>
      </c>
      <c r="K48" s="385" t="s">
        <v>148</v>
      </c>
      <c r="N48" s="56"/>
      <c r="O48" s="56"/>
      <c r="P48" s="56"/>
      <c r="Q48" s="56"/>
      <c r="R48" s="56"/>
      <c r="T48" s="56"/>
      <c r="U48" s="56"/>
    </row>
    <row r="49" spans="1:21" s="56" customFormat="1" ht="15.75" customHeight="1">
      <c r="A49" s="162"/>
      <c r="B49" s="181"/>
      <c r="C49" s="178" t="s">
        <v>139</v>
      </c>
      <c r="D49" s="163" t="s">
        <v>140</v>
      </c>
      <c r="E49" s="163" t="s">
        <v>141</v>
      </c>
      <c r="F49" s="164" t="s">
        <v>142</v>
      </c>
      <c r="G49" s="164" t="s">
        <v>143</v>
      </c>
      <c r="H49" s="163" t="s">
        <v>144</v>
      </c>
      <c r="I49" s="165" t="s">
        <v>145</v>
      </c>
      <c r="J49" s="165" t="s">
        <v>146</v>
      </c>
      <c r="K49" s="166" t="s">
        <v>149</v>
      </c>
      <c r="T49" s="113"/>
      <c r="U49" s="113"/>
    </row>
    <row r="50" spans="1:21" ht="17.25" customHeight="1">
      <c r="A50" s="322" t="s">
        <v>3</v>
      </c>
      <c r="B50" s="145" t="s">
        <v>453</v>
      </c>
      <c r="C50" s="274">
        <f>1-ABS(取引基本表!AZ6/(取引基本表!AV6))</f>
        <v>0.4455540923914485</v>
      </c>
      <c r="D50" s="275">
        <f t="array" ref="D50:D86">TRANSPOSE(投入係数表!D50:AN50)</f>
        <v>0.51357452762525135</v>
      </c>
      <c r="E50" s="275">
        <f t="array" ref="E50:E86">TRANSPOSE(投入係数表!D45:AN45)</f>
        <v>0.18752719020799774</v>
      </c>
      <c r="F50" s="280"/>
      <c r="G50" s="280"/>
      <c r="H50" s="495"/>
      <c r="I50" s="275">
        <f>取引基本表!AQ6/取引基本表!AQ$43</f>
        <v>9.6256950010933651E-3</v>
      </c>
      <c r="J50" s="285">
        <f>K50/取引基本表!BB6</f>
        <v>0.11566273559947794</v>
      </c>
      <c r="K50" s="363">
        <v>9837</v>
      </c>
      <c r="N50" s="56"/>
      <c r="O50" s="193"/>
      <c r="P50" s="193"/>
      <c r="Q50" s="193"/>
      <c r="R50" s="193"/>
      <c r="T50" s="114"/>
      <c r="U50" s="56"/>
    </row>
    <row r="51" spans="1:21" ht="17.25" customHeight="1">
      <c r="A51" s="323" t="s">
        <v>4</v>
      </c>
      <c r="B51" s="146" t="s">
        <v>454</v>
      </c>
      <c r="C51" s="276">
        <f>1-ABS(取引基本表!AZ7/(取引基本表!AV7))</f>
        <v>4.5804916841957199E-3</v>
      </c>
      <c r="D51" s="277">
        <v>0.56346305454024226</v>
      </c>
      <c r="E51" s="277">
        <v>0.21335913423636493</v>
      </c>
      <c r="F51" s="281"/>
      <c r="G51" s="281"/>
      <c r="H51" s="496"/>
      <c r="I51" s="277">
        <f>取引基本表!AQ7/取引基本表!AQ$43</f>
        <v>-1.904461984388173E-5</v>
      </c>
      <c r="J51" s="283">
        <f>K51/取引基本表!BB7</f>
        <v>3.7984662796531211E-2</v>
      </c>
      <c r="K51" s="364">
        <v>530</v>
      </c>
      <c r="N51" s="56"/>
      <c r="O51" s="251"/>
      <c r="P51" s="193"/>
      <c r="Q51" s="193"/>
      <c r="R51" s="193"/>
      <c r="T51" s="114"/>
      <c r="U51" s="56"/>
    </row>
    <row r="52" spans="1:21" ht="17.25" customHeight="1">
      <c r="A52" s="323" t="s">
        <v>5</v>
      </c>
      <c r="B52" s="146" t="s">
        <v>455</v>
      </c>
      <c r="C52" s="276">
        <f>1-ABS(取引基本表!AZ8/(取引基本表!AV8))</f>
        <v>0.12996956378166813</v>
      </c>
      <c r="D52" s="277">
        <v>0.33369242358598455</v>
      </c>
      <c r="E52" s="277">
        <v>0.16780833948080234</v>
      </c>
      <c r="F52" s="281"/>
      <c r="G52" s="281"/>
      <c r="H52" s="496"/>
      <c r="I52" s="277">
        <f>取引基本表!AQ8/取引基本表!AQ$43</f>
        <v>8.9952160595117167E-2</v>
      </c>
      <c r="J52" s="283">
        <f>K52/取引基本表!BB8</f>
        <v>5.9445049433457062E-2</v>
      </c>
      <c r="K52" s="364">
        <v>15230</v>
      </c>
      <c r="N52" s="56"/>
      <c r="O52" s="251"/>
      <c r="P52" s="193"/>
      <c r="Q52" s="193"/>
      <c r="R52" s="193"/>
      <c r="T52" s="114"/>
      <c r="U52" s="56"/>
    </row>
    <row r="53" spans="1:21" ht="17.25" customHeight="1">
      <c r="A53" s="323" t="s">
        <v>159</v>
      </c>
      <c r="B53" s="146" t="s">
        <v>317</v>
      </c>
      <c r="C53" s="276">
        <f>1-ABS(取引基本表!AZ9/(取引基本表!AV9))</f>
        <v>2.074624554884652E-2</v>
      </c>
      <c r="D53" s="277">
        <v>0.43694093951780105</v>
      </c>
      <c r="E53" s="277">
        <v>0.35394822581600616</v>
      </c>
      <c r="F53" s="281"/>
      <c r="G53" s="281"/>
      <c r="H53" s="496"/>
      <c r="I53" s="277">
        <f>取引基本表!AQ9/取引基本表!AQ$43</f>
        <v>1.0609893748025396E-2</v>
      </c>
      <c r="J53" s="283">
        <f>K53/取引基本表!BB9</f>
        <v>9.2174634204134825E-2</v>
      </c>
      <c r="K53" s="364">
        <v>1556</v>
      </c>
      <c r="N53" s="56"/>
      <c r="O53" s="251"/>
      <c r="P53" s="190"/>
      <c r="Q53" s="190"/>
      <c r="R53" s="191"/>
      <c r="T53" s="114"/>
      <c r="U53" s="56"/>
    </row>
    <row r="54" spans="1:21" ht="17.25" customHeight="1">
      <c r="A54" s="323" t="s">
        <v>160</v>
      </c>
      <c r="B54" s="146" t="s">
        <v>318</v>
      </c>
      <c r="C54" s="276">
        <f>1-ABS(取引基本表!AZ10/(取引基本表!AV10))</f>
        <v>9.2820879462125694E-2</v>
      </c>
      <c r="D54" s="277">
        <v>0.39506065239955312</v>
      </c>
      <c r="E54" s="277">
        <v>0.14615207866192328</v>
      </c>
      <c r="F54" s="281"/>
      <c r="G54" s="281"/>
      <c r="H54" s="496"/>
      <c r="I54" s="277">
        <f>取引基本表!AQ10/取引基本表!AQ$43</f>
        <v>1.0229681516142185E-3</v>
      </c>
      <c r="J54" s="283">
        <f>K54/取引基本表!BB10</f>
        <v>3.3396455142578697E-2</v>
      </c>
      <c r="K54" s="364">
        <v>4215</v>
      </c>
      <c r="N54" s="56"/>
      <c r="O54" s="252"/>
      <c r="P54" s="51"/>
      <c r="Q54" s="51"/>
      <c r="R54" s="192"/>
      <c r="T54" s="114"/>
      <c r="U54" s="56"/>
    </row>
    <row r="55" spans="1:21" ht="17.25" customHeight="1">
      <c r="A55" s="323" t="s">
        <v>161</v>
      </c>
      <c r="B55" s="146" t="s">
        <v>319</v>
      </c>
      <c r="C55" s="276">
        <f>1-ABS(取引基本表!AZ11/(取引基本表!AV11))</f>
        <v>0.15930068282093002</v>
      </c>
      <c r="D55" s="277">
        <v>0.31681059199448569</v>
      </c>
      <c r="E55" s="277">
        <v>8.4238515135243539E-2</v>
      </c>
      <c r="F55" s="281"/>
      <c r="G55" s="281"/>
      <c r="H55" s="496"/>
      <c r="I55" s="277">
        <f>取引基本表!AQ11/取引基本表!AQ$43</f>
        <v>7.6243095049997227E-3</v>
      </c>
      <c r="J55" s="283">
        <f>K55/取引基本表!BB11</f>
        <v>8.7425594144102548E-3</v>
      </c>
      <c r="K55" s="364">
        <v>14865</v>
      </c>
      <c r="N55" s="56"/>
      <c r="O55" s="252"/>
      <c r="P55" s="56"/>
      <c r="Q55" s="56"/>
      <c r="R55" s="48"/>
      <c r="T55" s="114"/>
      <c r="U55" s="56"/>
    </row>
    <row r="56" spans="1:21" ht="17.25" customHeight="1">
      <c r="A56" s="323" t="s">
        <v>162</v>
      </c>
      <c r="B56" s="146" t="s">
        <v>320</v>
      </c>
      <c r="C56" s="276">
        <f>1-ABS(取引基本表!AZ12/(取引基本表!AV12))</f>
        <v>2.3341220750826785E-2</v>
      </c>
      <c r="D56" s="277">
        <v>0.41442183956281814</v>
      </c>
      <c r="E56" s="277">
        <v>1.4316984737926874E-2</v>
      </c>
      <c r="F56" s="281"/>
      <c r="G56" s="281"/>
      <c r="H56" s="496"/>
      <c r="I56" s="277">
        <f>取引基本表!AQ12/取引基本表!AQ$43</f>
        <v>1.7943772800405922E-2</v>
      </c>
      <c r="J56" s="283">
        <f>K56/取引基本表!BB12</f>
        <v>1.8192660859739816E-3</v>
      </c>
      <c r="K56" s="364">
        <v>1565</v>
      </c>
      <c r="N56" s="56"/>
      <c r="O56" s="56"/>
      <c r="P56" s="56"/>
      <c r="Q56" s="56"/>
      <c r="R56" s="56"/>
      <c r="T56" s="114"/>
      <c r="U56" s="56"/>
    </row>
    <row r="57" spans="1:21" ht="17.25" customHeight="1">
      <c r="A57" s="323" t="s">
        <v>163</v>
      </c>
      <c r="B57" s="146" t="s">
        <v>456</v>
      </c>
      <c r="C57" s="276">
        <f>1-ABS(取引基本表!AZ13/(取引基本表!AV13))</f>
        <v>3.2270013643912354E-2</v>
      </c>
      <c r="D57" s="277">
        <v>0.44481902588884759</v>
      </c>
      <c r="E57" s="277">
        <v>0.17477856254726776</v>
      </c>
      <c r="F57" s="281"/>
      <c r="G57" s="281"/>
      <c r="H57" s="496"/>
      <c r="I57" s="277">
        <f>取引基本表!AQ13/取引基本表!AQ$43</f>
        <v>2.3084799910762354E-3</v>
      </c>
      <c r="J57" s="283">
        <f>K57/取引基本表!BB13</f>
        <v>3.2157033656783698E-2</v>
      </c>
      <c r="K57" s="364">
        <v>7526</v>
      </c>
      <c r="N57" s="56"/>
      <c r="O57" s="56"/>
      <c r="P57" s="56"/>
      <c r="Q57" s="56"/>
      <c r="R57" s="48"/>
      <c r="T57" s="114"/>
      <c r="U57" s="56"/>
    </row>
    <row r="58" spans="1:21" ht="17.25" customHeight="1">
      <c r="A58" s="323" t="s">
        <v>164</v>
      </c>
      <c r="B58" s="146" t="s">
        <v>174</v>
      </c>
      <c r="C58" s="276">
        <f>1-ABS(取引基本表!AZ14/(取引基本表!AV14))</f>
        <v>0.2779143133965073</v>
      </c>
      <c r="D58" s="277">
        <v>0.46519724600895412</v>
      </c>
      <c r="E58" s="277">
        <v>0.15061996070194458</v>
      </c>
      <c r="F58" s="281"/>
      <c r="G58" s="281"/>
      <c r="H58" s="496"/>
      <c r="I58" s="277">
        <f>取引基本表!AQ14/取引基本表!AQ$43</f>
        <v>2.6594451281991983E-4</v>
      </c>
      <c r="J58" s="283">
        <f>K58/取引基本表!BB14</f>
        <v>2.4053120130090113E-2</v>
      </c>
      <c r="K58" s="364">
        <v>4615</v>
      </c>
      <c r="N58" s="56"/>
      <c r="O58" s="56"/>
      <c r="P58" s="56"/>
      <c r="Q58" s="56"/>
      <c r="R58" s="48"/>
      <c r="T58" s="114"/>
      <c r="U58" s="56"/>
    </row>
    <row r="59" spans="1:21" ht="17.25" customHeight="1">
      <c r="A59" s="323" t="s">
        <v>165</v>
      </c>
      <c r="B59" s="146" t="s">
        <v>321</v>
      </c>
      <c r="C59" s="276">
        <f>1-ABS(取引基本表!AZ15/(取引基本表!AV15))</f>
        <v>7.79326113694635E-2</v>
      </c>
      <c r="D59" s="277">
        <v>0.28467873356389567</v>
      </c>
      <c r="E59" s="277">
        <v>7.5791522565198999E-2</v>
      </c>
      <c r="F59" s="281"/>
      <c r="G59" s="281"/>
      <c r="H59" s="496"/>
      <c r="I59" s="277">
        <f>取引基本表!AQ15/取引基本表!AQ$43</f>
        <v>-1.2140945150474601E-4</v>
      </c>
      <c r="J59" s="283">
        <f>K59/取引基本表!BB15</f>
        <v>1.2312257051091124E-2</v>
      </c>
      <c r="K59" s="364">
        <v>6490</v>
      </c>
      <c r="N59" s="56"/>
      <c r="O59" s="56"/>
      <c r="P59" s="56"/>
      <c r="Q59" s="56"/>
      <c r="R59" s="48"/>
      <c r="S59" s="58"/>
      <c r="T59" s="114"/>
      <c r="U59" s="56"/>
    </row>
    <row r="60" spans="1:21" ht="17.25" customHeight="1">
      <c r="A60" s="323" t="s">
        <v>166</v>
      </c>
      <c r="B60" s="146" t="s">
        <v>322</v>
      </c>
      <c r="C60" s="276">
        <f>1-ABS(取引基本表!AZ16/(取引基本表!AV16))</f>
        <v>1.833480454482872E-2</v>
      </c>
      <c r="D60" s="277">
        <v>0.17182503569251834</v>
      </c>
      <c r="E60" s="277">
        <v>9.9964098753475325E-2</v>
      </c>
      <c r="F60" s="281"/>
      <c r="G60" s="281"/>
      <c r="H60" s="496"/>
      <c r="I60" s="277">
        <f>取引基本表!AQ16/取引基本表!AQ$43</f>
        <v>6.0296626755718401E-4</v>
      </c>
      <c r="J60" s="283">
        <f>K60/取引基本表!BB16</f>
        <v>1.9562004792398956E-2</v>
      </c>
      <c r="K60" s="364">
        <v>2343</v>
      </c>
      <c r="N60" s="56"/>
      <c r="O60" s="56"/>
      <c r="P60" s="56"/>
      <c r="Q60" s="56"/>
      <c r="R60" s="56"/>
      <c r="T60" s="114"/>
      <c r="U60" s="56"/>
    </row>
    <row r="61" spans="1:21" ht="17.25" customHeight="1">
      <c r="A61" s="323" t="s">
        <v>167</v>
      </c>
      <c r="B61" s="146" t="s">
        <v>323</v>
      </c>
      <c r="C61" s="276">
        <f>1-ABS(取引基本表!AZ17/(取引基本表!AV17))</f>
        <v>1.6922635063639335E-2</v>
      </c>
      <c r="D61" s="277">
        <v>0.49212078080520538</v>
      </c>
      <c r="E61" s="277">
        <v>0.26990501365247199</v>
      </c>
      <c r="F61" s="281"/>
      <c r="G61" s="281"/>
      <c r="H61" s="496"/>
      <c r="I61" s="277">
        <f>取引基本表!AQ17/取引基本表!AQ$43</f>
        <v>8.8523474024328826E-4</v>
      </c>
      <c r="J61" s="283">
        <f>K61/取引基本表!BB17</f>
        <v>6.4137570440945799E-2</v>
      </c>
      <c r="K61" s="364">
        <v>8832</v>
      </c>
      <c r="N61" s="56"/>
      <c r="T61" s="114"/>
      <c r="U61" s="56"/>
    </row>
    <row r="62" spans="1:21" ht="17.25" customHeight="1">
      <c r="A62" s="323" t="s">
        <v>168</v>
      </c>
      <c r="B62" s="146" t="s">
        <v>457</v>
      </c>
      <c r="C62" s="276">
        <f>1-ABS(取引基本表!AZ18/(取引基本表!AV18))</f>
        <v>9.1893367300518447E-3</v>
      </c>
      <c r="D62" s="277">
        <v>0.45758302743012402</v>
      </c>
      <c r="E62" s="277">
        <v>0.26511932633850721</v>
      </c>
      <c r="F62" s="281"/>
      <c r="G62" s="281"/>
      <c r="H62" s="496"/>
      <c r="I62" s="277">
        <f>取引基本表!AQ18/取引基本表!AQ$43</f>
        <v>4.4890889632006929E-5</v>
      </c>
      <c r="J62" s="283">
        <f>K62/取引基本表!BB18</f>
        <v>3.6149569808557581E-2</v>
      </c>
      <c r="K62" s="364">
        <v>3752</v>
      </c>
      <c r="N62" s="56"/>
      <c r="T62" s="114"/>
      <c r="U62" s="56"/>
    </row>
    <row r="63" spans="1:21" ht="17.25" customHeight="1">
      <c r="A63" s="323" t="s">
        <v>169</v>
      </c>
      <c r="B63" s="146" t="s">
        <v>458</v>
      </c>
      <c r="C63" s="276">
        <f>1-ABS(取引基本表!AZ19/(取引基本表!AV19))</f>
        <v>1.81375510716828E-2</v>
      </c>
      <c r="D63" s="277">
        <v>0.52187893910940752</v>
      </c>
      <c r="E63" s="277">
        <v>0.24884881537313816</v>
      </c>
      <c r="F63" s="281"/>
      <c r="G63" s="281"/>
      <c r="H63" s="496"/>
      <c r="I63" s="277">
        <f>取引基本表!AQ19/取引基本表!AQ$43</f>
        <v>2.0064867335518249E-5</v>
      </c>
      <c r="J63" s="283">
        <f>K63/取引基本表!BB19</f>
        <v>3.8323515036143341E-2</v>
      </c>
      <c r="K63" s="364">
        <v>5959</v>
      </c>
      <c r="N63" s="56"/>
      <c r="T63" s="114"/>
      <c r="U63" s="56"/>
    </row>
    <row r="64" spans="1:21" ht="17.25" customHeight="1">
      <c r="A64" s="323" t="s">
        <v>170</v>
      </c>
      <c r="B64" s="146" t="s">
        <v>459</v>
      </c>
      <c r="C64" s="276">
        <f>1-ABS(取引基本表!AZ20/(取引基本表!AV20))</f>
        <v>5.2358007360473469E-3</v>
      </c>
      <c r="D64" s="277">
        <v>0.43296844816484226</v>
      </c>
      <c r="E64" s="277">
        <v>0.24538312942691565</v>
      </c>
      <c r="F64" s="281"/>
      <c r="G64" s="281"/>
      <c r="H64" s="496"/>
      <c r="I64" s="277">
        <f>取引基本表!AQ20/取引基本表!AQ$43</f>
        <v>1.8704537346669555E-4</v>
      </c>
      <c r="J64" s="283">
        <f>K64/取引基本表!BB20</f>
        <v>3.6394075981970378E-2</v>
      </c>
      <c r="K64" s="364">
        <v>1413</v>
      </c>
      <c r="N64" s="56"/>
      <c r="T64" s="114"/>
      <c r="U64" s="56"/>
    </row>
    <row r="65" spans="1:21" ht="17.25" customHeight="1">
      <c r="A65" s="323" t="s">
        <v>171</v>
      </c>
      <c r="B65" s="146" t="s">
        <v>460</v>
      </c>
      <c r="C65" s="276">
        <f>1-ABS(取引基本表!AZ21/(取引基本表!AV21))</f>
        <v>3.27161518219099E-3</v>
      </c>
      <c r="D65" s="277">
        <v>0.35314661717563689</v>
      </c>
      <c r="E65" s="277">
        <v>0.28474776446769023</v>
      </c>
      <c r="F65" s="281"/>
      <c r="G65" s="281"/>
      <c r="H65" s="496"/>
      <c r="I65" s="277">
        <f>取引基本表!AQ21/取引基本表!AQ$43</f>
        <v>1.1732846153819994E-4</v>
      </c>
      <c r="J65" s="283">
        <f>K65/取引基本表!BB21</f>
        <v>4.7241437489455036E-2</v>
      </c>
      <c r="K65" s="364">
        <v>2800</v>
      </c>
      <c r="N65" s="56"/>
      <c r="T65" s="114"/>
      <c r="U65" s="56"/>
    </row>
    <row r="66" spans="1:21" ht="17.25" customHeight="1">
      <c r="A66" s="323" t="s">
        <v>172</v>
      </c>
      <c r="B66" s="146" t="s">
        <v>324</v>
      </c>
      <c r="C66" s="276">
        <f>1-ABS(取引基本表!AZ22/(取引基本表!AV22))</f>
        <v>1.3280212483399723E-3</v>
      </c>
      <c r="D66" s="277">
        <v>0.3663113842934676</v>
      </c>
      <c r="E66" s="277">
        <v>0.31664813967174527</v>
      </c>
      <c r="F66" s="281"/>
      <c r="G66" s="281"/>
      <c r="H66" s="496"/>
      <c r="I66" s="277">
        <f>取引基本表!AQ22/取引基本表!AQ$43</f>
        <v>8.1269514358793156E-3</v>
      </c>
      <c r="J66" s="283">
        <f>K66/取引基本表!BB22</f>
        <v>8.5333158961616432E-2</v>
      </c>
      <c r="K66" s="364">
        <v>2610</v>
      </c>
      <c r="N66" s="56"/>
      <c r="T66" s="114"/>
      <c r="U66" s="56"/>
    </row>
    <row r="67" spans="1:21" ht="17.25" customHeight="1">
      <c r="A67" s="323" t="s">
        <v>173</v>
      </c>
      <c r="B67" s="147" t="s">
        <v>461</v>
      </c>
      <c r="C67" s="276">
        <f>1-ABS(取引基本表!AZ23/(取引基本表!AV23))</f>
        <v>1.212694485874799E-5</v>
      </c>
      <c r="D67" s="277">
        <v>0.215</v>
      </c>
      <c r="E67" s="277">
        <v>1.4950000000000001</v>
      </c>
      <c r="F67" s="281"/>
      <c r="G67" s="281"/>
      <c r="H67" s="496"/>
      <c r="I67" s="277">
        <f>取引基本表!AQ23/取引基本表!AQ$43</f>
        <v>9.5399942117958981E-3</v>
      </c>
      <c r="J67" s="283">
        <f>K67/取引基本表!BB23</f>
        <v>1.54</v>
      </c>
      <c r="K67" s="364">
        <v>308</v>
      </c>
      <c r="N67" s="56"/>
      <c r="T67" s="114"/>
      <c r="U67" s="56"/>
    </row>
    <row r="68" spans="1:21" ht="17.25" customHeight="1">
      <c r="A68" s="323" t="s">
        <v>129</v>
      </c>
      <c r="B68" s="146" t="s">
        <v>325</v>
      </c>
      <c r="C68" s="276">
        <f>1-ABS(取引基本表!AZ24/(取引基本表!AV24))</f>
        <v>0.13262870328621068</v>
      </c>
      <c r="D68" s="277">
        <v>0.20285493517887601</v>
      </c>
      <c r="E68" s="277">
        <v>0.1193512543366245</v>
      </c>
      <c r="F68" s="281"/>
      <c r="G68" s="281"/>
      <c r="H68" s="496"/>
      <c r="I68" s="277">
        <f>取引基本表!AQ24/取引基本表!AQ$43</f>
        <v>1.896810128200899E-2</v>
      </c>
      <c r="J68" s="283">
        <f>K68/取引基本表!BB24</f>
        <v>1.870148436143065E-2</v>
      </c>
      <c r="K68" s="364">
        <v>16797</v>
      </c>
      <c r="N68" s="56"/>
      <c r="T68" s="114"/>
      <c r="U68" s="56"/>
    </row>
    <row r="69" spans="1:21" ht="17.25" customHeight="1">
      <c r="A69" s="323" t="s">
        <v>130</v>
      </c>
      <c r="B69" s="148" t="s">
        <v>175</v>
      </c>
      <c r="C69" s="276">
        <f>1-ABS(取引基本表!AZ25/(取引基本表!AV25))</f>
        <v>5.5326781942850567E-2</v>
      </c>
      <c r="D69" s="277">
        <v>0.42690642690642688</v>
      </c>
      <c r="E69" s="277">
        <v>0.35536685536685536</v>
      </c>
      <c r="F69" s="281"/>
      <c r="G69" s="281"/>
      <c r="H69" s="496"/>
      <c r="I69" s="277">
        <f>取引基本表!AQ25/取引基本表!AQ$43</f>
        <v>6.5350252664291304E-3</v>
      </c>
      <c r="J69" s="283">
        <f>K69/取引基本表!BB25</f>
        <v>0.11807636807636808</v>
      </c>
      <c r="K69" s="364">
        <v>4255</v>
      </c>
      <c r="N69" s="56"/>
      <c r="T69" s="114"/>
      <c r="U69" s="56"/>
    </row>
    <row r="70" spans="1:21" ht="17.25" customHeight="1">
      <c r="A70" s="323" t="s">
        <v>131</v>
      </c>
      <c r="B70" s="148" t="s">
        <v>326</v>
      </c>
      <c r="C70" s="276">
        <f>1-ABS(取引基本表!AZ26/(取引基本表!AV26))</f>
        <v>1</v>
      </c>
      <c r="D70" s="277">
        <v>0.49210763617912523</v>
      </c>
      <c r="E70" s="277">
        <v>0.35132049560294404</v>
      </c>
      <c r="F70" s="281"/>
      <c r="G70" s="281"/>
      <c r="H70" s="496"/>
      <c r="I70" s="277">
        <f>取引基本表!AQ26/取引基本表!AQ$43</f>
        <v>0</v>
      </c>
      <c r="J70" s="283">
        <f>K70/取引基本表!BB26</f>
        <v>7.092096881385658E-2</v>
      </c>
      <c r="K70" s="364">
        <v>51436</v>
      </c>
      <c r="N70" s="56"/>
      <c r="T70" s="114"/>
      <c r="U70" s="56"/>
    </row>
    <row r="71" spans="1:21" ht="17.25" customHeight="1">
      <c r="A71" s="323" t="s">
        <v>327</v>
      </c>
      <c r="B71" s="146" t="s">
        <v>328</v>
      </c>
      <c r="C71" s="276">
        <f>1-ABS(取引基本表!AZ27/(取引基本表!AV27))</f>
        <v>0.95240420010547255</v>
      </c>
      <c r="D71" s="277">
        <v>0.44440786468630367</v>
      </c>
      <c r="E71" s="277">
        <v>9.9897787345970018E-2</v>
      </c>
      <c r="F71" s="281"/>
      <c r="G71" s="281"/>
      <c r="H71" s="496"/>
      <c r="I71" s="277">
        <f>取引基本表!AQ27/取引基本表!AQ$43</f>
        <v>2.4435607589689108E-2</v>
      </c>
      <c r="J71" s="283">
        <f>K71/取引基本表!BB27</f>
        <v>2.6302952790853607E-3</v>
      </c>
      <c r="K71" s="364">
        <v>1526</v>
      </c>
      <c r="N71" s="56"/>
      <c r="T71" s="114"/>
      <c r="U71" s="56"/>
    </row>
    <row r="72" spans="1:21" ht="17.25" customHeight="1">
      <c r="A72" s="323" t="s">
        <v>329</v>
      </c>
      <c r="B72" s="146" t="s">
        <v>330</v>
      </c>
      <c r="C72" s="276">
        <f>1-ABS(取引基本表!AZ28/(取引基本表!AV28))</f>
        <v>0.89786003470213993</v>
      </c>
      <c r="D72" s="277">
        <v>0.53835093141042145</v>
      </c>
      <c r="E72" s="277">
        <v>9.608120868744098E-2</v>
      </c>
      <c r="F72" s="281"/>
      <c r="G72" s="281"/>
      <c r="H72" s="496"/>
      <c r="I72" s="277">
        <f>取引基本表!AQ28/取引基本表!AQ$43</f>
        <v>6.1439303946351307E-3</v>
      </c>
      <c r="J72" s="283">
        <f>K72/取引基本表!BB28</f>
        <v>4.5626234011503133E-2</v>
      </c>
      <c r="K72" s="364">
        <v>2126</v>
      </c>
      <c r="N72" s="56"/>
      <c r="T72" s="114"/>
      <c r="U72" s="56"/>
    </row>
    <row r="73" spans="1:21" ht="17.25" customHeight="1">
      <c r="A73" s="323" t="s">
        <v>12</v>
      </c>
      <c r="B73" s="146" t="s">
        <v>331</v>
      </c>
      <c r="C73" s="276">
        <f>1-ABS(取引基本表!AZ29/(取引基本表!AV29))</f>
        <v>0.68229436367257512</v>
      </c>
      <c r="D73" s="277">
        <v>0.64726598702502314</v>
      </c>
      <c r="E73" s="277">
        <v>0.45262588816805682</v>
      </c>
      <c r="F73" s="281"/>
      <c r="G73" s="281"/>
      <c r="H73" s="496"/>
      <c r="I73" s="277">
        <f>取引基本表!AQ29/取引基本表!AQ$43</f>
        <v>1.7245583433629331E-3</v>
      </c>
      <c r="J73" s="283">
        <f>K73/取引基本表!BB29</f>
        <v>7.3648439913500161E-2</v>
      </c>
      <c r="K73" s="364">
        <v>4768</v>
      </c>
      <c r="N73" s="56"/>
      <c r="T73" s="114"/>
      <c r="U73" s="56"/>
    </row>
    <row r="74" spans="1:21" ht="17.25" customHeight="1">
      <c r="A74" s="323" t="s">
        <v>332</v>
      </c>
      <c r="B74" s="146" t="s">
        <v>333</v>
      </c>
      <c r="C74" s="276">
        <f>1-ABS(取引基本表!AZ30/(取引基本表!AV30))</f>
        <v>0.68245763544851257</v>
      </c>
      <c r="D74" s="277">
        <v>0.68304516032934315</v>
      </c>
      <c r="E74" s="277">
        <v>0.44702302502523539</v>
      </c>
      <c r="F74" s="281"/>
      <c r="G74" s="281"/>
      <c r="H74" s="496"/>
      <c r="I74" s="277">
        <f>取引基本表!AQ30/取引基本表!AQ$43</f>
        <v>0.18677398763392022</v>
      </c>
      <c r="J74" s="283">
        <f>K74/取引基本表!BB30</f>
        <v>0.13350471658591795</v>
      </c>
      <c r="K74" s="364">
        <v>100385</v>
      </c>
      <c r="N74" s="56"/>
      <c r="T74" s="114"/>
      <c r="U74" s="56"/>
    </row>
    <row r="75" spans="1:21" ht="17.25" customHeight="1">
      <c r="A75" s="323" t="s">
        <v>334</v>
      </c>
      <c r="B75" s="146" t="s">
        <v>335</v>
      </c>
      <c r="C75" s="276">
        <f>1-ABS(取引基本表!AZ31/(取引基本表!AV31))</f>
        <v>0.71058762881387627</v>
      </c>
      <c r="D75" s="277">
        <v>0.62694167266742107</v>
      </c>
      <c r="E75" s="277">
        <v>0.35441484072283375</v>
      </c>
      <c r="F75" s="281"/>
      <c r="G75" s="281"/>
      <c r="H75" s="496"/>
      <c r="I75" s="277">
        <f>取引基本表!AQ31/取引基本表!AQ$43</f>
        <v>6.4498346008774812E-2</v>
      </c>
      <c r="J75" s="283">
        <f>K75/取引基本表!BB31</f>
        <v>4.4734766656379661E-2</v>
      </c>
      <c r="K75" s="364">
        <v>13046</v>
      </c>
      <c r="N75" s="56"/>
      <c r="T75" s="114"/>
      <c r="U75" s="56"/>
    </row>
    <row r="76" spans="1:21" ht="17.25" customHeight="1">
      <c r="A76" s="323" t="s">
        <v>336</v>
      </c>
      <c r="B76" s="146" t="s">
        <v>6</v>
      </c>
      <c r="C76" s="276">
        <f>1-ABS(取引基本表!AZ32/(取引基本表!AV32))</f>
        <v>0.86247186592050151</v>
      </c>
      <c r="D76" s="277">
        <v>0.83108181340684928</v>
      </c>
      <c r="E76" s="277">
        <v>5.7108753831659864E-2</v>
      </c>
      <c r="F76" s="281"/>
      <c r="G76" s="281"/>
      <c r="H76" s="496"/>
      <c r="I76" s="277">
        <f>取引基本表!AQ32/取引基本表!AQ$43</f>
        <v>0.22167325349783351</v>
      </c>
      <c r="J76" s="283">
        <f>K76/取引基本表!BB32</f>
        <v>8.2191362056076318E-3</v>
      </c>
      <c r="K76" s="364">
        <v>5915</v>
      </c>
      <c r="N76" s="56"/>
      <c r="T76" s="114"/>
      <c r="U76" s="56"/>
    </row>
    <row r="77" spans="1:21" ht="17.25" customHeight="1">
      <c r="A77" s="323" t="s">
        <v>132</v>
      </c>
      <c r="B77" s="146" t="s">
        <v>462</v>
      </c>
      <c r="C77" s="276">
        <f>1-ABS(取引基本表!AZ33/(取引基本表!AV33))</f>
        <v>0.70533721347248068</v>
      </c>
      <c r="D77" s="277">
        <v>0.48123208142748053</v>
      </c>
      <c r="E77" s="277">
        <v>0.29957948034806042</v>
      </c>
      <c r="F77" s="281"/>
      <c r="G77" s="281"/>
      <c r="H77" s="496"/>
      <c r="I77" s="277">
        <f>取引基本表!AQ33/取引基本表!AQ$43</f>
        <v>3.1345743850543263E-2</v>
      </c>
      <c r="J77" s="283">
        <f>K77/取引基本表!BB33</f>
        <v>5.8898662232335967E-2</v>
      </c>
      <c r="K77" s="364">
        <v>38643</v>
      </c>
      <c r="N77" s="56"/>
      <c r="T77" s="114"/>
      <c r="U77" s="56"/>
    </row>
    <row r="78" spans="1:21" ht="17.25" customHeight="1">
      <c r="A78" s="323" t="s">
        <v>337</v>
      </c>
      <c r="B78" s="146" t="s">
        <v>463</v>
      </c>
      <c r="C78" s="276">
        <f>1-ABS(取引基本表!AZ34/(取引基本表!AV34))</f>
        <v>0.37732536729158506</v>
      </c>
      <c r="D78" s="277">
        <v>0.49449958791701004</v>
      </c>
      <c r="E78" s="277">
        <v>0.1793636005303329</v>
      </c>
      <c r="F78" s="281"/>
      <c r="G78" s="281"/>
      <c r="H78" s="496"/>
      <c r="I78" s="277">
        <f>取引基本表!AQ34/取引基本表!AQ$43</f>
        <v>5.7539237868322095E-2</v>
      </c>
      <c r="J78" s="283">
        <f>K78/取引基本表!BB34</f>
        <v>2.5158562367864692E-2</v>
      </c>
      <c r="K78" s="364">
        <v>7021</v>
      </c>
      <c r="N78" s="56"/>
      <c r="T78" s="114"/>
      <c r="U78" s="56"/>
    </row>
    <row r="79" spans="1:21" ht="17.25" customHeight="1">
      <c r="A79" s="323" t="s">
        <v>338</v>
      </c>
      <c r="B79" s="146" t="s">
        <v>339</v>
      </c>
      <c r="C79" s="276">
        <f>1-ABS(取引基本表!AZ35/(取引基本表!AV35))</f>
        <v>1</v>
      </c>
      <c r="D79" s="277">
        <v>0.71184482255140269</v>
      </c>
      <c r="E79" s="277">
        <v>0.34023533761767405</v>
      </c>
      <c r="F79" s="281"/>
      <c r="G79" s="281"/>
      <c r="H79" s="496"/>
      <c r="I79" s="277">
        <f>取引基本表!AQ35/取引基本表!AQ$43</f>
        <v>4.9322164570681556E-3</v>
      </c>
      <c r="J79" s="283">
        <f>K79/取引基本表!BB35</f>
        <v>6.0216766072055075E-2</v>
      </c>
      <c r="K79" s="364">
        <v>28663</v>
      </c>
      <c r="N79" s="56"/>
      <c r="T79" s="114"/>
      <c r="U79" s="56"/>
    </row>
    <row r="80" spans="1:21" ht="17.25" customHeight="1">
      <c r="A80" s="323" t="s">
        <v>340</v>
      </c>
      <c r="B80" s="146" t="s">
        <v>341</v>
      </c>
      <c r="C80" s="276">
        <f>1-ABS(取引基本表!AZ36/(取引基本表!AV36))</f>
        <v>0.64860420650095607</v>
      </c>
      <c r="D80" s="277">
        <v>0.70371983222937817</v>
      </c>
      <c r="E80" s="277">
        <v>0.50415301047420413</v>
      </c>
      <c r="F80" s="281"/>
      <c r="G80" s="281"/>
      <c r="H80" s="496"/>
      <c r="I80" s="277">
        <f>取引基本表!AQ36/取引基本表!AQ$43</f>
        <v>2.5485102176085874E-2</v>
      </c>
      <c r="J80" s="283">
        <f>K80/取引基本表!BB36</f>
        <v>8.419014003804634E-2</v>
      </c>
      <c r="K80" s="364">
        <v>36733</v>
      </c>
      <c r="N80" s="56"/>
      <c r="T80" s="114"/>
      <c r="U80" s="56"/>
    </row>
    <row r="81" spans="1:21" ht="17.25" customHeight="1">
      <c r="A81" s="323" t="s">
        <v>342</v>
      </c>
      <c r="B81" s="149" t="s">
        <v>464</v>
      </c>
      <c r="C81" s="276">
        <f>1-ABS(取引基本表!AZ37/(取引基本表!AV37))</f>
        <v>0.9792861041321792</v>
      </c>
      <c r="D81" s="277">
        <v>0.59107994209139825</v>
      </c>
      <c r="E81" s="277">
        <v>0.53744448851660875</v>
      </c>
      <c r="F81" s="281"/>
      <c r="G81" s="281"/>
      <c r="H81" s="496"/>
      <c r="I81" s="277">
        <f>取引基本表!AQ37/取引基本表!AQ$43</f>
        <v>5.6800238601880042E-2</v>
      </c>
      <c r="J81" s="283">
        <f>K81/取引基本表!BB37</f>
        <v>0.12919995689075695</v>
      </c>
      <c r="K81" s="364">
        <v>116285</v>
      </c>
      <c r="N81" s="56"/>
      <c r="T81" s="114"/>
      <c r="U81" s="56"/>
    </row>
    <row r="82" spans="1:21" ht="17.25" customHeight="1">
      <c r="A82" s="323" t="s">
        <v>343</v>
      </c>
      <c r="B82" s="147" t="s">
        <v>465</v>
      </c>
      <c r="C82" s="276">
        <f>1-ABS(取引基本表!AZ38/(取引基本表!AV38))</f>
        <v>0.95791460935230899</v>
      </c>
      <c r="D82" s="277">
        <v>0.60825001988915117</v>
      </c>
      <c r="E82" s="277">
        <v>0.52243496247580157</v>
      </c>
      <c r="F82" s="281"/>
      <c r="G82" s="281"/>
      <c r="H82" s="496"/>
      <c r="I82" s="277">
        <f>取引基本表!AQ38/取引基本表!AQ$43</f>
        <v>1.9034077286468151E-2</v>
      </c>
      <c r="J82" s="283">
        <f>K82/取引基本表!BB38</f>
        <v>0.14253891643904637</v>
      </c>
      <c r="K82" s="364">
        <v>10750</v>
      </c>
      <c r="N82" s="56"/>
      <c r="T82" s="114"/>
      <c r="U82" s="56"/>
    </row>
    <row r="83" spans="1:21" ht="17.25" customHeight="1">
      <c r="A83" s="323" t="s">
        <v>344</v>
      </c>
      <c r="B83" s="147" t="s">
        <v>345</v>
      </c>
      <c r="C83" s="276">
        <f>1-ABS(取引基本表!AZ39/(取引基本表!AV39))</f>
        <v>0.51455742714034303</v>
      </c>
      <c r="D83" s="277">
        <v>0.60976917543974363</v>
      </c>
      <c r="E83" s="277">
        <v>0.35735521698380524</v>
      </c>
      <c r="F83" s="281"/>
      <c r="G83" s="281"/>
      <c r="H83" s="496"/>
      <c r="I83" s="277">
        <f>取引基本表!AQ39/取引基本表!AQ$43</f>
        <v>1.1423711163854128E-2</v>
      </c>
      <c r="J83" s="283">
        <f>K83/取引基本表!BB39</f>
        <v>9.4308943089430899E-2</v>
      </c>
      <c r="K83" s="364">
        <v>43268</v>
      </c>
      <c r="N83" s="56"/>
      <c r="T83" s="114"/>
      <c r="U83" s="56"/>
    </row>
    <row r="84" spans="1:21" ht="17.25" customHeight="1">
      <c r="A84" s="323" t="s">
        <v>346</v>
      </c>
      <c r="B84" s="146" t="s">
        <v>466</v>
      </c>
      <c r="C84" s="276">
        <f>1-ABS(取引基本表!AZ40/(取引基本表!AV40))</f>
        <v>0.83316180588137367</v>
      </c>
      <c r="D84" s="277">
        <v>0.56694738297725233</v>
      </c>
      <c r="E84" s="277">
        <v>0.2765594966466155</v>
      </c>
      <c r="F84" s="281"/>
      <c r="G84" s="281"/>
      <c r="H84" s="496"/>
      <c r="I84" s="277">
        <f>取引基本表!AQ40/取引基本表!AQ$43</f>
        <v>0.10394383469542041</v>
      </c>
      <c r="J84" s="283">
        <f>K84/取引基本表!BB40</f>
        <v>0.16971306091405655</v>
      </c>
      <c r="K84" s="364">
        <v>61364</v>
      </c>
      <c r="N84" s="56"/>
      <c r="T84" s="114"/>
      <c r="U84" s="56"/>
    </row>
    <row r="85" spans="1:21" ht="17.25" customHeight="1">
      <c r="A85" s="323" t="s">
        <v>347</v>
      </c>
      <c r="B85" s="146" t="s">
        <v>467</v>
      </c>
      <c r="C85" s="276">
        <f>1-ABS(取引基本表!AZ41/(取引基本表!AV41))</f>
        <v>1</v>
      </c>
      <c r="D85" s="277">
        <v>0</v>
      </c>
      <c r="E85" s="277">
        <v>0</v>
      </c>
      <c r="F85" s="281"/>
      <c r="G85" s="281"/>
      <c r="H85" s="496"/>
      <c r="I85" s="277">
        <f>取引基本表!AQ41/取引基本表!AQ$43</f>
        <v>0</v>
      </c>
      <c r="J85" s="283">
        <f>K85/取引基本表!BB41</f>
        <v>0</v>
      </c>
      <c r="K85" s="364">
        <v>0</v>
      </c>
      <c r="N85" s="56"/>
      <c r="Q85" s="58"/>
      <c r="R85" s="58"/>
      <c r="T85" s="114"/>
      <c r="U85" s="56"/>
    </row>
    <row r="86" spans="1:21" ht="17.25" customHeight="1">
      <c r="A86" s="324" t="s">
        <v>348</v>
      </c>
      <c r="B86" s="150" t="s">
        <v>468</v>
      </c>
      <c r="C86" s="278">
        <f>1-ABS(取引基本表!AZ42/(取引基本表!AV42))</f>
        <v>0.39792791189671195</v>
      </c>
      <c r="D86" s="279">
        <v>0.65002993414488131</v>
      </c>
      <c r="E86" s="279">
        <v>6.306126521652365E-3</v>
      </c>
      <c r="F86" s="282"/>
      <c r="G86" s="282"/>
      <c r="H86" s="497"/>
      <c r="I86" s="279">
        <f>取引基本表!AQ42/取引基本表!AQ$43</f>
        <v>5.7814024526069536E-6</v>
      </c>
      <c r="J86" s="283">
        <f>K86/取引基本表!BB42</f>
        <v>1.7960486928756735E-3</v>
      </c>
      <c r="K86" s="365">
        <v>90</v>
      </c>
      <c r="N86" s="56"/>
      <c r="Q86" s="58"/>
      <c r="R86" s="58"/>
      <c r="S86" s="58"/>
      <c r="T86" s="114"/>
      <c r="U86" s="56"/>
    </row>
    <row r="87" spans="1:21" ht="17.25" customHeight="1">
      <c r="A87" s="160" t="s">
        <v>378</v>
      </c>
      <c r="B87" s="182" t="s">
        <v>7</v>
      </c>
      <c r="C87" s="179" t="s">
        <v>138</v>
      </c>
      <c r="D87" s="167" t="s">
        <v>138</v>
      </c>
      <c r="E87" s="167" t="s">
        <v>138</v>
      </c>
      <c r="F87" s="167" t="s">
        <v>138</v>
      </c>
      <c r="G87" s="167" t="s">
        <v>138</v>
      </c>
      <c r="H87" s="303">
        <f>+入力!N4</f>
        <v>0.57199999999999995</v>
      </c>
      <c r="I87" s="284">
        <f>取引基本表!AQ43/取引基本表!AQ$43</f>
        <v>1</v>
      </c>
      <c r="J87" s="286">
        <f>K87/取引基本表!BB43</f>
        <v>5.1083645536229759E-2</v>
      </c>
      <c r="K87" s="366">
        <v>637517</v>
      </c>
      <c r="Q87" s="58"/>
      <c r="R87" s="58"/>
      <c r="S87" s="58"/>
      <c r="T87" s="50"/>
      <c r="U87" s="51"/>
    </row>
    <row r="88" spans="1:21" ht="17.25" customHeight="1">
      <c r="S88" s="58"/>
      <c r="T88" s="56"/>
      <c r="U88" s="56"/>
    </row>
    <row r="89" spans="1:21" ht="17.25" customHeight="1"/>
  </sheetData>
  <mergeCells count="12">
    <mergeCell ref="C3:C4"/>
    <mergeCell ref="G3:G4"/>
    <mergeCell ref="H3:H4"/>
    <mergeCell ref="D3:F3"/>
    <mergeCell ref="I3:K3"/>
    <mergeCell ref="H50:H86"/>
    <mergeCell ref="N3:N4"/>
    <mergeCell ref="O3:Q3"/>
    <mergeCell ref="R3:T3"/>
    <mergeCell ref="L7:L43"/>
    <mergeCell ref="M3:M4"/>
    <mergeCell ref="L3:L4"/>
  </mergeCells>
  <phoneticPr fontId="3"/>
  <pageMargins left="0.59055118110236227" right="0.59055118110236227" top="0.78740157480314965" bottom="0.78740157480314965" header="0" footer="0.1968503937007874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8724B-5F48-44C6-9E8B-F3ECB93B20E2}">
  <sheetPr codeName="Sheet12"/>
  <dimension ref="A2:BP60"/>
  <sheetViews>
    <sheetView zoomScaleNormal="100" workbookViewId="0">
      <pane xSplit="2" ySplit="5" topLeftCell="C6" activePane="bottomRight" state="frozen"/>
      <selection pane="topRight" activeCell="C1" sqref="C1"/>
      <selection pane="bottomLeft" activeCell="A6" sqref="A6"/>
      <selection pane="bottomRight"/>
    </sheetView>
  </sheetViews>
  <sheetFormatPr defaultColWidth="10.1328125" defaultRowHeight="15" customHeight="1"/>
  <cols>
    <col min="1" max="1" width="3.33203125" style="61" customWidth="1"/>
    <col min="2" max="2" width="21.796875" style="61" customWidth="1"/>
    <col min="3" max="3" width="10.86328125" style="61" customWidth="1"/>
    <col min="4" max="4" width="2.796875" style="61" customWidth="1"/>
    <col min="5" max="5" width="4.33203125" style="61" customWidth="1"/>
    <col min="6" max="6" width="21.796875" style="61" customWidth="1"/>
    <col min="7" max="7" width="10.86328125" style="61" customWidth="1"/>
    <col min="8" max="8" width="6" style="61" customWidth="1"/>
    <col min="9" max="9" width="4.6640625" style="61" customWidth="1"/>
    <col min="10" max="10" width="21.796875" style="61" customWidth="1"/>
    <col min="11" max="48" width="9.46484375" style="61" customWidth="1"/>
    <col min="49" max="62" width="10.1328125" style="61" customWidth="1"/>
    <col min="63" max="68" width="10.1328125" style="61" hidden="1" customWidth="1"/>
    <col min="69" max="16384" width="10.1328125" style="61"/>
  </cols>
  <sheetData>
    <row r="2" spans="1:68" ht="20.25" customHeight="1">
      <c r="A2" s="514" t="s">
        <v>199</v>
      </c>
      <c r="B2" s="515"/>
      <c r="C2" s="60"/>
      <c r="D2" s="60"/>
      <c r="E2" s="514" t="s">
        <v>200</v>
      </c>
      <c r="F2" s="515"/>
      <c r="G2" s="60"/>
      <c r="I2" s="514" t="s">
        <v>128</v>
      </c>
      <c r="J2" s="515"/>
      <c r="K2" s="60"/>
    </row>
    <row r="3" spans="1:68" ht="15" customHeight="1">
      <c r="C3" s="62" t="s">
        <v>15</v>
      </c>
      <c r="D3" s="62"/>
      <c r="G3" s="62" t="s">
        <v>15</v>
      </c>
      <c r="AV3" s="62" t="s">
        <v>15</v>
      </c>
    </row>
    <row r="4" spans="1:68" ht="15" customHeight="1">
      <c r="A4" s="510"/>
      <c r="B4" s="516"/>
      <c r="C4" s="59"/>
      <c r="D4" s="64"/>
      <c r="E4" s="510"/>
      <c r="F4" s="516"/>
      <c r="G4" s="59"/>
      <c r="I4" s="510"/>
      <c r="J4" s="511"/>
      <c r="K4" s="63" t="s">
        <v>3</v>
      </c>
      <c r="L4" s="63" t="s">
        <v>4</v>
      </c>
      <c r="M4" s="63" t="s">
        <v>5</v>
      </c>
      <c r="N4" s="63" t="s">
        <v>159</v>
      </c>
      <c r="O4" s="63" t="s">
        <v>160</v>
      </c>
      <c r="P4" s="63" t="s">
        <v>161</v>
      </c>
      <c r="Q4" s="63" t="s">
        <v>162</v>
      </c>
      <c r="R4" s="63" t="s">
        <v>163</v>
      </c>
      <c r="S4" s="63" t="s">
        <v>164</v>
      </c>
      <c r="T4" s="63" t="s">
        <v>165</v>
      </c>
      <c r="U4" s="63" t="s">
        <v>166</v>
      </c>
      <c r="V4" s="63" t="s">
        <v>167</v>
      </c>
      <c r="W4" s="63" t="s">
        <v>168</v>
      </c>
      <c r="X4" s="63" t="s">
        <v>169</v>
      </c>
      <c r="Y4" s="63" t="s">
        <v>170</v>
      </c>
      <c r="Z4" s="63" t="s">
        <v>171</v>
      </c>
      <c r="AA4" s="63" t="s">
        <v>172</v>
      </c>
      <c r="AB4" s="63" t="s">
        <v>173</v>
      </c>
      <c r="AC4" s="63" t="s">
        <v>129</v>
      </c>
      <c r="AD4" s="63" t="s">
        <v>130</v>
      </c>
      <c r="AE4" s="63" t="s">
        <v>131</v>
      </c>
      <c r="AF4" s="63" t="s">
        <v>327</v>
      </c>
      <c r="AG4" s="63" t="s">
        <v>329</v>
      </c>
      <c r="AH4" s="63" t="s">
        <v>12</v>
      </c>
      <c r="AI4" s="63" t="s">
        <v>332</v>
      </c>
      <c r="AJ4" s="63" t="s">
        <v>334</v>
      </c>
      <c r="AK4" s="63" t="s">
        <v>336</v>
      </c>
      <c r="AL4" s="63" t="s">
        <v>132</v>
      </c>
      <c r="AM4" s="63" t="s">
        <v>337</v>
      </c>
      <c r="AN4" s="63" t="s">
        <v>338</v>
      </c>
      <c r="AO4" s="63" t="s">
        <v>340</v>
      </c>
      <c r="AP4" s="63" t="s">
        <v>342</v>
      </c>
      <c r="AQ4" s="63" t="s">
        <v>343</v>
      </c>
      <c r="AR4" s="63" t="s">
        <v>344</v>
      </c>
      <c r="AS4" s="63" t="s">
        <v>346</v>
      </c>
      <c r="AT4" s="63" t="s">
        <v>347</v>
      </c>
      <c r="AU4" s="63" t="s">
        <v>348</v>
      </c>
      <c r="AV4" s="59"/>
    </row>
    <row r="5" spans="1:68" s="64" customFormat="1" ht="36" customHeight="1">
      <c r="A5" s="512"/>
      <c r="B5" s="517"/>
      <c r="C5" s="348" t="s">
        <v>56</v>
      </c>
      <c r="D5" s="349"/>
      <c r="E5" s="512"/>
      <c r="F5" s="517"/>
      <c r="G5" s="348" t="s">
        <v>17</v>
      </c>
      <c r="I5" s="512"/>
      <c r="J5" s="513"/>
      <c r="K5" s="168" t="s">
        <v>453</v>
      </c>
      <c r="L5" s="168" t="s">
        <v>454</v>
      </c>
      <c r="M5" s="168" t="s">
        <v>455</v>
      </c>
      <c r="N5" s="168" t="s">
        <v>317</v>
      </c>
      <c r="O5" s="169" t="s">
        <v>318</v>
      </c>
      <c r="P5" s="169" t="s">
        <v>319</v>
      </c>
      <c r="Q5" s="169" t="s">
        <v>320</v>
      </c>
      <c r="R5" s="169" t="s">
        <v>456</v>
      </c>
      <c r="S5" s="169" t="s">
        <v>174</v>
      </c>
      <c r="T5" s="169" t="s">
        <v>321</v>
      </c>
      <c r="U5" s="169" t="s">
        <v>322</v>
      </c>
      <c r="V5" s="169" t="s">
        <v>323</v>
      </c>
      <c r="W5" s="169" t="s">
        <v>457</v>
      </c>
      <c r="X5" s="169" t="s">
        <v>458</v>
      </c>
      <c r="Y5" s="169" t="s">
        <v>459</v>
      </c>
      <c r="Z5" s="169" t="s">
        <v>460</v>
      </c>
      <c r="AA5" s="169" t="s">
        <v>324</v>
      </c>
      <c r="AB5" s="169" t="s">
        <v>461</v>
      </c>
      <c r="AC5" s="169" t="s">
        <v>325</v>
      </c>
      <c r="AD5" s="169" t="s">
        <v>175</v>
      </c>
      <c r="AE5" s="169" t="s">
        <v>326</v>
      </c>
      <c r="AF5" s="169" t="s">
        <v>328</v>
      </c>
      <c r="AG5" s="169" t="s">
        <v>330</v>
      </c>
      <c r="AH5" s="169" t="s">
        <v>331</v>
      </c>
      <c r="AI5" s="169" t="s">
        <v>333</v>
      </c>
      <c r="AJ5" s="169" t="s">
        <v>335</v>
      </c>
      <c r="AK5" s="169" t="s">
        <v>6</v>
      </c>
      <c r="AL5" s="169" t="s">
        <v>462</v>
      </c>
      <c r="AM5" s="169" t="s">
        <v>463</v>
      </c>
      <c r="AN5" s="169" t="s">
        <v>339</v>
      </c>
      <c r="AO5" s="169" t="s">
        <v>341</v>
      </c>
      <c r="AP5" s="169" t="s">
        <v>464</v>
      </c>
      <c r="AQ5" s="169" t="s">
        <v>465</v>
      </c>
      <c r="AR5" s="169" t="s">
        <v>345</v>
      </c>
      <c r="AS5" s="169" t="s">
        <v>466</v>
      </c>
      <c r="AT5" s="169" t="s">
        <v>467</v>
      </c>
      <c r="AU5" s="169" t="s">
        <v>468</v>
      </c>
      <c r="AV5" s="183" t="s">
        <v>16</v>
      </c>
      <c r="BK5" s="35" t="s">
        <v>7</v>
      </c>
      <c r="BL5" s="35"/>
      <c r="BM5" s="35" t="s">
        <v>8</v>
      </c>
      <c r="BN5" s="35"/>
      <c r="BO5" s="35" t="s">
        <v>9</v>
      </c>
      <c r="BP5" s="36"/>
    </row>
    <row r="6" spans="1:68" ht="15" customHeight="1">
      <c r="A6" s="341" t="s">
        <v>3</v>
      </c>
      <c r="B6" s="350" t="s">
        <v>453</v>
      </c>
      <c r="C6" s="304">
        <f t="array" ref="C6:C42">MMULT(逆行列係数!D6:AN42,計算表!H7:H43)</f>
        <v>0</v>
      </c>
      <c r="D6" s="34"/>
      <c r="E6" s="341" t="s">
        <v>3</v>
      </c>
      <c r="F6" s="350" t="s">
        <v>453</v>
      </c>
      <c r="G6" s="304">
        <f t="array" ref="G6:G42">MMULT(逆行列係数!D6:AN42,計算表!N7:N43)</f>
        <v>0</v>
      </c>
      <c r="I6" s="351" t="s">
        <v>3</v>
      </c>
      <c r="J6" s="352" t="s">
        <v>453</v>
      </c>
      <c r="K6" s="296">
        <f>K$51*投入係数表!D6</f>
        <v>0</v>
      </c>
      <c r="L6" s="296">
        <f>L$51*投入係数表!E6</f>
        <v>0</v>
      </c>
      <c r="M6" s="296">
        <f>M$51*投入係数表!F6</f>
        <v>0</v>
      </c>
      <c r="N6" s="296">
        <f>N$51*投入係数表!G6</f>
        <v>0</v>
      </c>
      <c r="O6" s="296">
        <f>O$51*投入係数表!H6</f>
        <v>0</v>
      </c>
      <c r="P6" s="296">
        <f>P$51*投入係数表!I6</f>
        <v>0</v>
      </c>
      <c r="Q6" s="296">
        <f>Q$51*投入係数表!J6</f>
        <v>0</v>
      </c>
      <c r="R6" s="296">
        <f>R$51*投入係数表!K6</f>
        <v>0</v>
      </c>
      <c r="S6" s="296">
        <f>S$51*投入係数表!L6</f>
        <v>0</v>
      </c>
      <c r="T6" s="296">
        <f>T$51*投入係数表!M6</f>
        <v>0</v>
      </c>
      <c r="U6" s="296">
        <f>U$51*投入係数表!N6</f>
        <v>0</v>
      </c>
      <c r="V6" s="296">
        <f>V$51*投入係数表!O6</f>
        <v>0</v>
      </c>
      <c r="W6" s="296">
        <f>W$51*投入係数表!P6</f>
        <v>0</v>
      </c>
      <c r="X6" s="296">
        <f>X$51*投入係数表!Q6</f>
        <v>0</v>
      </c>
      <c r="Y6" s="296">
        <f>Y$51*投入係数表!R6</f>
        <v>0</v>
      </c>
      <c r="Z6" s="296">
        <f>Z$51*投入係数表!S6</f>
        <v>0</v>
      </c>
      <c r="AA6" s="296">
        <f>AA$51*投入係数表!T6</f>
        <v>0</v>
      </c>
      <c r="AB6" s="296">
        <f>AB$51*投入係数表!U6</f>
        <v>0</v>
      </c>
      <c r="AC6" s="296">
        <f>AC$51*投入係数表!V6</f>
        <v>0</v>
      </c>
      <c r="AD6" s="296">
        <f>AD$51*投入係数表!W6</f>
        <v>0</v>
      </c>
      <c r="AE6" s="296">
        <f>AE$51*投入係数表!X6</f>
        <v>0</v>
      </c>
      <c r="AF6" s="296">
        <f>AF$51*投入係数表!Y6</f>
        <v>0</v>
      </c>
      <c r="AG6" s="296">
        <f>AG$51*投入係数表!Z6</f>
        <v>0</v>
      </c>
      <c r="AH6" s="296">
        <f>AH$51*投入係数表!AA6</f>
        <v>0</v>
      </c>
      <c r="AI6" s="296">
        <f>AI$51*投入係数表!AB6</f>
        <v>0</v>
      </c>
      <c r="AJ6" s="296">
        <f>AJ$51*投入係数表!AC6</f>
        <v>0</v>
      </c>
      <c r="AK6" s="296">
        <f>AK$51*投入係数表!AD6</f>
        <v>0</v>
      </c>
      <c r="AL6" s="296">
        <f>AL$51*投入係数表!AE6</f>
        <v>0</v>
      </c>
      <c r="AM6" s="296">
        <f>AM$51*投入係数表!AF6</f>
        <v>0</v>
      </c>
      <c r="AN6" s="296">
        <f>AN$51*投入係数表!AG6</f>
        <v>0</v>
      </c>
      <c r="AO6" s="296">
        <f>AO$51*投入係数表!AH6</f>
        <v>0</v>
      </c>
      <c r="AP6" s="296">
        <f>AP$51*投入係数表!AI6</f>
        <v>0</v>
      </c>
      <c r="AQ6" s="296">
        <f>AQ$51*投入係数表!AJ6</f>
        <v>0</v>
      </c>
      <c r="AR6" s="296">
        <f>AR$51*投入係数表!AK6</f>
        <v>0</v>
      </c>
      <c r="AS6" s="296">
        <f>AS$51*投入係数表!AL6</f>
        <v>0</v>
      </c>
      <c r="AT6" s="296">
        <f>AT$51*投入係数表!AM6</f>
        <v>0</v>
      </c>
      <c r="AU6" s="296">
        <f>AU$51*投入係数表!AN6</f>
        <v>0</v>
      </c>
      <c r="AV6" s="298">
        <f>SUM(K6:AU6)</f>
        <v>0</v>
      </c>
      <c r="BK6" s="37">
        <v>113706</v>
      </c>
      <c r="BL6" s="38" t="s">
        <v>10</v>
      </c>
      <c r="BM6" s="37">
        <v>124135</v>
      </c>
      <c r="BN6" s="38" t="s">
        <v>10</v>
      </c>
      <c r="BO6" s="37">
        <v>237841</v>
      </c>
      <c r="BP6" s="38" t="s">
        <v>10</v>
      </c>
    </row>
    <row r="7" spans="1:68" ht="15" customHeight="1">
      <c r="A7" s="341" t="s">
        <v>4</v>
      </c>
      <c r="B7" s="350" t="s">
        <v>454</v>
      </c>
      <c r="C7" s="304">
        <v>0</v>
      </c>
      <c r="D7" s="34"/>
      <c r="E7" s="341" t="s">
        <v>4</v>
      </c>
      <c r="F7" s="350" t="s">
        <v>454</v>
      </c>
      <c r="G7" s="304">
        <v>0</v>
      </c>
      <c r="I7" s="351" t="s">
        <v>4</v>
      </c>
      <c r="J7" s="352" t="s">
        <v>454</v>
      </c>
      <c r="K7" s="296">
        <f>K$51*投入係数表!D7</f>
        <v>0</v>
      </c>
      <c r="L7" s="296">
        <f>L$51*投入係数表!E7</f>
        <v>0</v>
      </c>
      <c r="M7" s="296">
        <f>M$51*投入係数表!F7</f>
        <v>0</v>
      </c>
      <c r="N7" s="296">
        <f>N$51*投入係数表!G7</f>
        <v>0</v>
      </c>
      <c r="O7" s="296">
        <f>O$51*投入係数表!H7</f>
        <v>0</v>
      </c>
      <c r="P7" s="296">
        <f>P$51*投入係数表!I7</f>
        <v>0</v>
      </c>
      <c r="Q7" s="296">
        <f>Q$51*投入係数表!J7</f>
        <v>0</v>
      </c>
      <c r="R7" s="296">
        <f>R$51*投入係数表!K7</f>
        <v>0</v>
      </c>
      <c r="S7" s="296">
        <f>S$51*投入係数表!L7</f>
        <v>0</v>
      </c>
      <c r="T7" s="296">
        <f>T$51*投入係数表!M7</f>
        <v>0</v>
      </c>
      <c r="U7" s="296">
        <f>U$51*投入係数表!N7</f>
        <v>0</v>
      </c>
      <c r="V7" s="296">
        <f>V$51*投入係数表!O7</f>
        <v>0</v>
      </c>
      <c r="W7" s="296">
        <f>W$51*投入係数表!P7</f>
        <v>0</v>
      </c>
      <c r="X7" s="296">
        <f>X$51*投入係数表!Q7</f>
        <v>0</v>
      </c>
      <c r="Y7" s="296">
        <f>Y$51*投入係数表!R7</f>
        <v>0</v>
      </c>
      <c r="Z7" s="296">
        <f>Z$51*投入係数表!S7</f>
        <v>0</v>
      </c>
      <c r="AA7" s="296">
        <f>AA$51*投入係数表!T7</f>
        <v>0</v>
      </c>
      <c r="AB7" s="296">
        <f>AB$51*投入係数表!U7</f>
        <v>0</v>
      </c>
      <c r="AC7" s="296">
        <f>AC$51*投入係数表!V7</f>
        <v>0</v>
      </c>
      <c r="AD7" s="296">
        <f>AD$51*投入係数表!W7</f>
        <v>0</v>
      </c>
      <c r="AE7" s="296">
        <f>AE$51*投入係数表!X7</f>
        <v>0</v>
      </c>
      <c r="AF7" s="296">
        <f>AF$51*投入係数表!Y7</f>
        <v>0</v>
      </c>
      <c r="AG7" s="296">
        <f>AG$51*投入係数表!Z7</f>
        <v>0</v>
      </c>
      <c r="AH7" s="296">
        <f>AH$51*投入係数表!AA7</f>
        <v>0</v>
      </c>
      <c r="AI7" s="296">
        <f>AI$51*投入係数表!AB7</f>
        <v>0</v>
      </c>
      <c r="AJ7" s="296">
        <f>AJ$51*投入係数表!AC7</f>
        <v>0</v>
      </c>
      <c r="AK7" s="296">
        <f>AK$51*投入係数表!AD7</f>
        <v>0</v>
      </c>
      <c r="AL7" s="296">
        <f>AL$51*投入係数表!AE7</f>
        <v>0</v>
      </c>
      <c r="AM7" s="296">
        <f>AM$51*投入係数表!AF7</f>
        <v>0</v>
      </c>
      <c r="AN7" s="296">
        <f>AN$51*投入係数表!AG7</f>
        <v>0</v>
      </c>
      <c r="AO7" s="296">
        <f>AO$51*投入係数表!AH7</f>
        <v>0</v>
      </c>
      <c r="AP7" s="296">
        <f>AP$51*投入係数表!AI7</f>
        <v>0</v>
      </c>
      <c r="AQ7" s="296">
        <f>AQ$51*投入係数表!AJ7</f>
        <v>0</v>
      </c>
      <c r="AR7" s="296">
        <f>AR$51*投入係数表!AK7</f>
        <v>0</v>
      </c>
      <c r="AS7" s="296">
        <f>AS$51*投入係数表!AL7</f>
        <v>0</v>
      </c>
      <c r="AT7" s="296">
        <f>AT$51*投入係数表!AM7</f>
        <v>0</v>
      </c>
      <c r="AU7" s="296">
        <f>AU$51*投入係数表!AN7</f>
        <v>0</v>
      </c>
      <c r="AV7" s="298">
        <f t="shared" ref="AV7:AV50" si="0">SUM(K7:AU7)</f>
        <v>0</v>
      </c>
      <c r="BK7" s="37">
        <v>58066</v>
      </c>
      <c r="BL7" s="38" t="s">
        <v>10</v>
      </c>
      <c r="BM7" s="37">
        <v>-31758</v>
      </c>
      <c r="BN7" s="38" t="s">
        <v>10</v>
      </c>
      <c r="BO7" s="37">
        <v>26308</v>
      </c>
      <c r="BP7" s="38" t="s">
        <v>10</v>
      </c>
    </row>
    <row r="8" spans="1:68" ht="15" customHeight="1">
      <c r="A8" s="341" t="s">
        <v>5</v>
      </c>
      <c r="B8" s="350" t="s">
        <v>455</v>
      </c>
      <c r="C8" s="304">
        <v>0</v>
      </c>
      <c r="D8" s="34"/>
      <c r="E8" s="341" t="s">
        <v>5</v>
      </c>
      <c r="F8" s="350" t="s">
        <v>455</v>
      </c>
      <c r="G8" s="304">
        <v>0</v>
      </c>
      <c r="I8" s="351" t="s">
        <v>5</v>
      </c>
      <c r="J8" s="352" t="s">
        <v>455</v>
      </c>
      <c r="K8" s="296">
        <f>K$51*投入係数表!D8</f>
        <v>0</v>
      </c>
      <c r="L8" s="296">
        <f>L$51*投入係数表!E8</f>
        <v>0</v>
      </c>
      <c r="M8" s="296">
        <f>M$51*投入係数表!F8</f>
        <v>0</v>
      </c>
      <c r="N8" s="296">
        <f>N$51*投入係数表!G8</f>
        <v>0</v>
      </c>
      <c r="O8" s="296">
        <f>O$51*投入係数表!H8</f>
        <v>0</v>
      </c>
      <c r="P8" s="296">
        <f>P$51*投入係数表!I8</f>
        <v>0</v>
      </c>
      <c r="Q8" s="296">
        <f>Q$51*投入係数表!J8</f>
        <v>0</v>
      </c>
      <c r="R8" s="296">
        <f>R$51*投入係数表!K8</f>
        <v>0</v>
      </c>
      <c r="S8" s="296">
        <f>S$51*投入係数表!L8</f>
        <v>0</v>
      </c>
      <c r="T8" s="296">
        <f>T$51*投入係数表!M8</f>
        <v>0</v>
      </c>
      <c r="U8" s="296">
        <f>U$51*投入係数表!N8</f>
        <v>0</v>
      </c>
      <c r="V8" s="296">
        <f>V$51*投入係数表!O8</f>
        <v>0</v>
      </c>
      <c r="W8" s="296">
        <f>W$51*投入係数表!P8</f>
        <v>0</v>
      </c>
      <c r="X8" s="296">
        <f>X$51*投入係数表!Q8</f>
        <v>0</v>
      </c>
      <c r="Y8" s="296">
        <f>Y$51*投入係数表!R8</f>
        <v>0</v>
      </c>
      <c r="Z8" s="296">
        <f>Z$51*投入係数表!S8</f>
        <v>0</v>
      </c>
      <c r="AA8" s="296">
        <f>AA$51*投入係数表!T8</f>
        <v>0</v>
      </c>
      <c r="AB8" s="296">
        <f>AB$51*投入係数表!U8</f>
        <v>0</v>
      </c>
      <c r="AC8" s="296">
        <f>AC$51*投入係数表!V8</f>
        <v>0</v>
      </c>
      <c r="AD8" s="296">
        <f>AD$51*投入係数表!W8</f>
        <v>0</v>
      </c>
      <c r="AE8" s="296">
        <f>AE$51*投入係数表!X8</f>
        <v>0</v>
      </c>
      <c r="AF8" s="296">
        <f>AF$51*投入係数表!Y8</f>
        <v>0</v>
      </c>
      <c r="AG8" s="296">
        <f>AG$51*投入係数表!Z8</f>
        <v>0</v>
      </c>
      <c r="AH8" s="296">
        <f>AH$51*投入係数表!AA8</f>
        <v>0</v>
      </c>
      <c r="AI8" s="296">
        <f>AI$51*投入係数表!AB8</f>
        <v>0</v>
      </c>
      <c r="AJ8" s="296">
        <f>AJ$51*投入係数表!AC8</f>
        <v>0</v>
      </c>
      <c r="AK8" s="296">
        <f>AK$51*投入係数表!AD8</f>
        <v>0</v>
      </c>
      <c r="AL8" s="296">
        <f>AL$51*投入係数表!AE8</f>
        <v>0</v>
      </c>
      <c r="AM8" s="296">
        <f>AM$51*投入係数表!AF8</f>
        <v>0</v>
      </c>
      <c r="AN8" s="296">
        <f>AN$51*投入係数表!AG8</f>
        <v>0</v>
      </c>
      <c r="AO8" s="296">
        <f>AO$51*投入係数表!AH8</f>
        <v>0</v>
      </c>
      <c r="AP8" s="296">
        <f>AP$51*投入係数表!AI8</f>
        <v>0</v>
      </c>
      <c r="AQ8" s="296">
        <f>AQ$51*投入係数表!AJ8</f>
        <v>0</v>
      </c>
      <c r="AR8" s="296">
        <f>AR$51*投入係数表!AK8</f>
        <v>0</v>
      </c>
      <c r="AS8" s="296">
        <f>AS$51*投入係数表!AL8</f>
        <v>0</v>
      </c>
      <c r="AT8" s="296">
        <f>AT$51*投入係数表!AM8</f>
        <v>0</v>
      </c>
      <c r="AU8" s="296">
        <f>AU$51*投入係数表!AN8</f>
        <v>0</v>
      </c>
      <c r="AV8" s="298">
        <f t="shared" si="0"/>
        <v>0</v>
      </c>
      <c r="BK8" s="37"/>
      <c r="BL8" s="38"/>
      <c r="BM8" s="37"/>
      <c r="BN8" s="38"/>
      <c r="BO8" s="37"/>
      <c r="BP8" s="38"/>
    </row>
    <row r="9" spans="1:68" ht="15" customHeight="1">
      <c r="A9" s="341" t="s">
        <v>159</v>
      </c>
      <c r="B9" s="350" t="s">
        <v>317</v>
      </c>
      <c r="C9" s="304">
        <v>0</v>
      </c>
      <c r="D9" s="34"/>
      <c r="E9" s="341" t="s">
        <v>159</v>
      </c>
      <c r="F9" s="350" t="s">
        <v>317</v>
      </c>
      <c r="G9" s="304">
        <v>0</v>
      </c>
      <c r="I9" s="351" t="s">
        <v>159</v>
      </c>
      <c r="J9" s="352" t="s">
        <v>317</v>
      </c>
      <c r="K9" s="296">
        <f>K$51*投入係数表!D9</f>
        <v>0</v>
      </c>
      <c r="L9" s="296">
        <f>L$51*投入係数表!E9</f>
        <v>0</v>
      </c>
      <c r="M9" s="296">
        <f>M$51*投入係数表!F9</f>
        <v>0</v>
      </c>
      <c r="N9" s="296">
        <f>N$51*投入係数表!G9</f>
        <v>0</v>
      </c>
      <c r="O9" s="296">
        <f>O$51*投入係数表!H9</f>
        <v>0</v>
      </c>
      <c r="P9" s="296">
        <f>P$51*投入係数表!I9</f>
        <v>0</v>
      </c>
      <c r="Q9" s="296">
        <f>Q$51*投入係数表!J9</f>
        <v>0</v>
      </c>
      <c r="R9" s="296">
        <f>R$51*投入係数表!K9</f>
        <v>0</v>
      </c>
      <c r="S9" s="296">
        <f>S$51*投入係数表!L9</f>
        <v>0</v>
      </c>
      <c r="T9" s="296">
        <f>T$51*投入係数表!M9</f>
        <v>0</v>
      </c>
      <c r="U9" s="296">
        <f>U$51*投入係数表!N9</f>
        <v>0</v>
      </c>
      <c r="V9" s="296">
        <f>V$51*投入係数表!O9</f>
        <v>0</v>
      </c>
      <c r="W9" s="296">
        <f>W$51*投入係数表!P9</f>
        <v>0</v>
      </c>
      <c r="X9" s="296">
        <f>X$51*投入係数表!Q9</f>
        <v>0</v>
      </c>
      <c r="Y9" s="296">
        <f>Y$51*投入係数表!R9</f>
        <v>0</v>
      </c>
      <c r="Z9" s="296">
        <f>Z$51*投入係数表!S9</f>
        <v>0</v>
      </c>
      <c r="AA9" s="296">
        <f>AA$51*投入係数表!T9</f>
        <v>0</v>
      </c>
      <c r="AB9" s="296">
        <f>AB$51*投入係数表!U9</f>
        <v>0</v>
      </c>
      <c r="AC9" s="296">
        <f>AC$51*投入係数表!V9</f>
        <v>0</v>
      </c>
      <c r="AD9" s="296">
        <f>AD$51*投入係数表!W9</f>
        <v>0</v>
      </c>
      <c r="AE9" s="296">
        <f>AE$51*投入係数表!X9</f>
        <v>0</v>
      </c>
      <c r="AF9" s="296">
        <f>AF$51*投入係数表!Y9</f>
        <v>0</v>
      </c>
      <c r="AG9" s="296">
        <f>AG$51*投入係数表!Z9</f>
        <v>0</v>
      </c>
      <c r="AH9" s="296">
        <f>AH$51*投入係数表!AA9</f>
        <v>0</v>
      </c>
      <c r="AI9" s="296">
        <f>AI$51*投入係数表!AB9</f>
        <v>0</v>
      </c>
      <c r="AJ9" s="296">
        <f>AJ$51*投入係数表!AC9</f>
        <v>0</v>
      </c>
      <c r="AK9" s="296">
        <f>AK$51*投入係数表!AD9</f>
        <v>0</v>
      </c>
      <c r="AL9" s="296">
        <f>AL$51*投入係数表!AE9</f>
        <v>0</v>
      </c>
      <c r="AM9" s="296">
        <f>AM$51*投入係数表!AF9</f>
        <v>0</v>
      </c>
      <c r="AN9" s="296">
        <f>AN$51*投入係数表!AG9</f>
        <v>0</v>
      </c>
      <c r="AO9" s="296">
        <f>AO$51*投入係数表!AH9</f>
        <v>0</v>
      </c>
      <c r="AP9" s="296">
        <f>AP$51*投入係数表!AI9</f>
        <v>0</v>
      </c>
      <c r="AQ9" s="296">
        <f>AQ$51*投入係数表!AJ9</f>
        <v>0</v>
      </c>
      <c r="AR9" s="296">
        <f>AR$51*投入係数表!AK9</f>
        <v>0</v>
      </c>
      <c r="AS9" s="296">
        <f>AS$51*投入係数表!AL9</f>
        <v>0</v>
      </c>
      <c r="AT9" s="296">
        <f>AT$51*投入係数表!AM9</f>
        <v>0</v>
      </c>
      <c r="AU9" s="296">
        <f>AU$51*投入係数表!AN9</f>
        <v>0</v>
      </c>
      <c r="AV9" s="298">
        <f t="shared" si="0"/>
        <v>0</v>
      </c>
      <c r="BK9" s="37"/>
      <c r="BL9" s="38"/>
      <c r="BM9" s="37"/>
      <c r="BN9" s="38"/>
      <c r="BO9" s="37"/>
      <c r="BP9" s="38"/>
    </row>
    <row r="10" spans="1:68" ht="15" customHeight="1">
      <c r="A10" s="341" t="s">
        <v>160</v>
      </c>
      <c r="B10" s="350" t="s">
        <v>318</v>
      </c>
      <c r="C10" s="304">
        <v>0</v>
      </c>
      <c r="D10" s="34"/>
      <c r="E10" s="341" t="s">
        <v>160</v>
      </c>
      <c r="F10" s="350" t="s">
        <v>318</v>
      </c>
      <c r="G10" s="304">
        <v>0</v>
      </c>
      <c r="I10" s="351" t="s">
        <v>160</v>
      </c>
      <c r="J10" s="352" t="s">
        <v>318</v>
      </c>
      <c r="K10" s="296">
        <f>K$51*投入係数表!D10</f>
        <v>0</v>
      </c>
      <c r="L10" s="296">
        <f>L$51*投入係数表!E10</f>
        <v>0</v>
      </c>
      <c r="M10" s="296">
        <f>M$51*投入係数表!F10</f>
        <v>0</v>
      </c>
      <c r="N10" s="296">
        <f>N$51*投入係数表!G10</f>
        <v>0</v>
      </c>
      <c r="O10" s="296">
        <f>O$51*投入係数表!H10</f>
        <v>0</v>
      </c>
      <c r="P10" s="296">
        <f>P$51*投入係数表!I10</f>
        <v>0</v>
      </c>
      <c r="Q10" s="296">
        <f>Q$51*投入係数表!J10</f>
        <v>0</v>
      </c>
      <c r="R10" s="296">
        <f>R$51*投入係数表!K10</f>
        <v>0</v>
      </c>
      <c r="S10" s="296">
        <f>S$51*投入係数表!L10</f>
        <v>0</v>
      </c>
      <c r="T10" s="296">
        <f>T$51*投入係数表!M10</f>
        <v>0</v>
      </c>
      <c r="U10" s="296">
        <f>U$51*投入係数表!N10</f>
        <v>0</v>
      </c>
      <c r="V10" s="296">
        <f>V$51*投入係数表!O10</f>
        <v>0</v>
      </c>
      <c r="W10" s="296">
        <f>W$51*投入係数表!P10</f>
        <v>0</v>
      </c>
      <c r="X10" s="296">
        <f>X$51*投入係数表!Q10</f>
        <v>0</v>
      </c>
      <c r="Y10" s="296">
        <f>Y$51*投入係数表!R10</f>
        <v>0</v>
      </c>
      <c r="Z10" s="296">
        <f>Z$51*投入係数表!S10</f>
        <v>0</v>
      </c>
      <c r="AA10" s="296">
        <f>AA$51*投入係数表!T10</f>
        <v>0</v>
      </c>
      <c r="AB10" s="296">
        <f>AB$51*投入係数表!U10</f>
        <v>0</v>
      </c>
      <c r="AC10" s="296">
        <f>AC$51*投入係数表!V10</f>
        <v>0</v>
      </c>
      <c r="AD10" s="296">
        <f>AD$51*投入係数表!W10</f>
        <v>0</v>
      </c>
      <c r="AE10" s="296">
        <f>AE$51*投入係数表!X10</f>
        <v>0</v>
      </c>
      <c r="AF10" s="296">
        <f>AF$51*投入係数表!Y10</f>
        <v>0</v>
      </c>
      <c r="AG10" s="296">
        <f>AG$51*投入係数表!Z10</f>
        <v>0</v>
      </c>
      <c r="AH10" s="296">
        <f>AH$51*投入係数表!AA10</f>
        <v>0</v>
      </c>
      <c r="AI10" s="296">
        <f>AI$51*投入係数表!AB10</f>
        <v>0</v>
      </c>
      <c r="AJ10" s="296">
        <f>AJ$51*投入係数表!AC10</f>
        <v>0</v>
      </c>
      <c r="AK10" s="296">
        <f>AK$51*投入係数表!AD10</f>
        <v>0</v>
      </c>
      <c r="AL10" s="296">
        <f>AL$51*投入係数表!AE10</f>
        <v>0</v>
      </c>
      <c r="AM10" s="296">
        <f>AM$51*投入係数表!AF10</f>
        <v>0</v>
      </c>
      <c r="AN10" s="296">
        <f>AN$51*投入係数表!AG10</f>
        <v>0</v>
      </c>
      <c r="AO10" s="296">
        <f>AO$51*投入係数表!AH10</f>
        <v>0</v>
      </c>
      <c r="AP10" s="296">
        <f>AP$51*投入係数表!AI10</f>
        <v>0</v>
      </c>
      <c r="AQ10" s="296">
        <f>AQ$51*投入係数表!AJ10</f>
        <v>0</v>
      </c>
      <c r="AR10" s="296">
        <f>AR$51*投入係数表!AK10</f>
        <v>0</v>
      </c>
      <c r="AS10" s="296">
        <f>AS$51*投入係数表!AL10</f>
        <v>0</v>
      </c>
      <c r="AT10" s="296">
        <f>AT$51*投入係数表!AM10</f>
        <v>0</v>
      </c>
      <c r="AU10" s="296">
        <f>AU$51*投入係数表!AN10</f>
        <v>0</v>
      </c>
      <c r="AV10" s="298">
        <f t="shared" si="0"/>
        <v>0</v>
      </c>
      <c r="BK10" s="37"/>
      <c r="BL10" s="38"/>
      <c r="BM10" s="37"/>
      <c r="BN10" s="38"/>
      <c r="BO10" s="37"/>
      <c r="BP10" s="38"/>
    </row>
    <row r="11" spans="1:68" ht="15" customHeight="1">
      <c r="A11" s="341" t="s">
        <v>161</v>
      </c>
      <c r="B11" s="350" t="s">
        <v>319</v>
      </c>
      <c r="C11" s="304">
        <v>0</v>
      </c>
      <c r="D11" s="34"/>
      <c r="E11" s="341" t="s">
        <v>161</v>
      </c>
      <c r="F11" s="350" t="s">
        <v>319</v>
      </c>
      <c r="G11" s="304">
        <v>0</v>
      </c>
      <c r="I11" s="351" t="s">
        <v>161</v>
      </c>
      <c r="J11" s="352" t="s">
        <v>319</v>
      </c>
      <c r="K11" s="296">
        <f>K$51*投入係数表!D11</f>
        <v>0</v>
      </c>
      <c r="L11" s="296">
        <f>L$51*投入係数表!E11</f>
        <v>0</v>
      </c>
      <c r="M11" s="296">
        <f>M$51*投入係数表!F11</f>
        <v>0</v>
      </c>
      <c r="N11" s="296">
        <f>N$51*投入係数表!G11</f>
        <v>0</v>
      </c>
      <c r="O11" s="296">
        <f>O$51*投入係数表!H11</f>
        <v>0</v>
      </c>
      <c r="P11" s="296">
        <f>P$51*投入係数表!I11</f>
        <v>0</v>
      </c>
      <c r="Q11" s="296">
        <f>Q$51*投入係数表!J11</f>
        <v>0</v>
      </c>
      <c r="R11" s="296">
        <f>R$51*投入係数表!K11</f>
        <v>0</v>
      </c>
      <c r="S11" s="296">
        <f>S$51*投入係数表!L11</f>
        <v>0</v>
      </c>
      <c r="T11" s="296">
        <f>T$51*投入係数表!M11</f>
        <v>0</v>
      </c>
      <c r="U11" s="296">
        <f>U$51*投入係数表!N11</f>
        <v>0</v>
      </c>
      <c r="V11" s="296">
        <f>V$51*投入係数表!O11</f>
        <v>0</v>
      </c>
      <c r="W11" s="296">
        <f>W$51*投入係数表!P11</f>
        <v>0</v>
      </c>
      <c r="X11" s="296">
        <f>X$51*投入係数表!Q11</f>
        <v>0</v>
      </c>
      <c r="Y11" s="296">
        <f>Y$51*投入係数表!R11</f>
        <v>0</v>
      </c>
      <c r="Z11" s="296">
        <f>Z$51*投入係数表!S11</f>
        <v>0</v>
      </c>
      <c r="AA11" s="296">
        <f>AA$51*投入係数表!T11</f>
        <v>0</v>
      </c>
      <c r="AB11" s="296">
        <f>AB$51*投入係数表!U11</f>
        <v>0</v>
      </c>
      <c r="AC11" s="296">
        <f>AC$51*投入係数表!V11</f>
        <v>0</v>
      </c>
      <c r="AD11" s="296">
        <f>AD$51*投入係数表!W11</f>
        <v>0</v>
      </c>
      <c r="AE11" s="296">
        <f>AE$51*投入係数表!X11</f>
        <v>0</v>
      </c>
      <c r="AF11" s="296">
        <f>AF$51*投入係数表!Y11</f>
        <v>0</v>
      </c>
      <c r="AG11" s="296">
        <f>AG$51*投入係数表!Z11</f>
        <v>0</v>
      </c>
      <c r="AH11" s="296">
        <f>AH$51*投入係数表!AA11</f>
        <v>0</v>
      </c>
      <c r="AI11" s="296">
        <f>AI$51*投入係数表!AB11</f>
        <v>0</v>
      </c>
      <c r="AJ11" s="296">
        <f>AJ$51*投入係数表!AC11</f>
        <v>0</v>
      </c>
      <c r="AK11" s="296">
        <f>AK$51*投入係数表!AD11</f>
        <v>0</v>
      </c>
      <c r="AL11" s="296">
        <f>AL$51*投入係数表!AE11</f>
        <v>0</v>
      </c>
      <c r="AM11" s="296">
        <f>AM$51*投入係数表!AF11</f>
        <v>0</v>
      </c>
      <c r="AN11" s="296">
        <f>AN$51*投入係数表!AG11</f>
        <v>0</v>
      </c>
      <c r="AO11" s="296">
        <f>AO$51*投入係数表!AH11</f>
        <v>0</v>
      </c>
      <c r="AP11" s="296">
        <f>AP$51*投入係数表!AI11</f>
        <v>0</v>
      </c>
      <c r="AQ11" s="296">
        <f>AQ$51*投入係数表!AJ11</f>
        <v>0</v>
      </c>
      <c r="AR11" s="296">
        <f>AR$51*投入係数表!AK11</f>
        <v>0</v>
      </c>
      <c r="AS11" s="296">
        <f>AS$51*投入係数表!AL11</f>
        <v>0</v>
      </c>
      <c r="AT11" s="296">
        <f>AT$51*投入係数表!AM11</f>
        <v>0</v>
      </c>
      <c r="AU11" s="296">
        <f>AU$51*投入係数表!AN11</f>
        <v>0</v>
      </c>
      <c r="AV11" s="298">
        <f t="shared" si="0"/>
        <v>0</v>
      </c>
      <c r="BK11" s="37"/>
      <c r="BL11" s="38"/>
      <c r="BM11" s="37"/>
      <c r="BN11" s="38"/>
      <c r="BO11" s="37"/>
      <c r="BP11" s="38"/>
    </row>
    <row r="12" spans="1:68" ht="15" customHeight="1">
      <c r="A12" s="341" t="s">
        <v>162</v>
      </c>
      <c r="B12" s="350" t="s">
        <v>320</v>
      </c>
      <c r="C12" s="304">
        <v>0</v>
      </c>
      <c r="D12" s="34"/>
      <c r="E12" s="341" t="s">
        <v>162</v>
      </c>
      <c r="F12" s="350" t="s">
        <v>320</v>
      </c>
      <c r="G12" s="304">
        <v>0</v>
      </c>
      <c r="I12" s="351" t="s">
        <v>162</v>
      </c>
      <c r="J12" s="352" t="s">
        <v>320</v>
      </c>
      <c r="K12" s="296">
        <f>K$51*投入係数表!D12</f>
        <v>0</v>
      </c>
      <c r="L12" s="296">
        <f>L$51*投入係数表!E12</f>
        <v>0</v>
      </c>
      <c r="M12" s="296">
        <f>M$51*投入係数表!F12</f>
        <v>0</v>
      </c>
      <c r="N12" s="296">
        <f>N$51*投入係数表!G12</f>
        <v>0</v>
      </c>
      <c r="O12" s="296">
        <f>O$51*投入係数表!H12</f>
        <v>0</v>
      </c>
      <c r="P12" s="296">
        <f>P$51*投入係数表!I12</f>
        <v>0</v>
      </c>
      <c r="Q12" s="296">
        <f>Q$51*投入係数表!J12</f>
        <v>0</v>
      </c>
      <c r="R12" s="296">
        <f>R$51*投入係数表!K12</f>
        <v>0</v>
      </c>
      <c r="S12" s="296">
        <f>S$51*投入係数表!L12</f>
        <v>0</v>
      </c>
      <c r="T12" s="296">
        <f>T$51*投入係数表!M12</f>
        <v>0</v>
      </c>
      <c r="U12" s="296">
        <f>U$51*投入係数表!N12</f>
        <v>0</v>
      </c>
      <c r="V12" s="296">
        <f>V$51*投入係数表!O12</f>
        <v>0</v>
      </c>
      <c r="W12" s="296">
        <f>W$51*投入係数表!P12</f>
        <v>0</v>
      </c>
      <c r="X12" s="296">
        <f>X$51*投入係数表!Q12</f>
        <v>0</v>
      </c>
      <c r="Y12" s="296">
        <f>Y$51*投入係数表!R12</f>
        <v>0</v>
      </c>
      <c r="Z12" s="296">
        <f>Z$51*投入係数表!S12</f>
        <v>0</v>
      </c>
      <c r="AA12" s="296">
        <f>AA$51*投入係数表!T12</f>
        <v>0</v>
      </c>
      <c r="AB12" s="296">
        <f>AB$51*投入係数表!U12</f>
        <v>0</v>
      </c>
      <c r="AC12" s="296">
        <f>AC$51*投入係数表!V12</f>
        <v>0</v>
      </c>
      <c r="AD12" s="296">
        <f>AD$51*投入係数表!W12</f>
        <v>0</v>
      </c>
      <c r="AE12" s="296">
        <f>AE$51*投入係数表!X12</f>
        <v>0</v>
      </c>
      <c r="AF12" s="296">
        <f>AF$51*投入係数表!Y12</f>
        <v>0</v>
      </c>
      <c r="AG12" s="296">
        <f>AG$51*投入係数表!Z12</f>
        <v>0</v>
      </c>
      <c r="AH12" s="296">
        <f>AH$51*投入係数表!AA12</f>
        <v>0</v>
      </c>
      <c r="AI12" s="296">
        <f>AI$51*投入係数表!AB12</f>
        <v>0</v>
      </c>
      <c r="AJ12" s="296">
        <f>AJ$51*投入係数表!AC12</f>
        <v>0</v>
      </c>
      <c r="AK12" s="296">
        <f>AK$51*投入係数表!AD12</f>
        <v>0</v>
      </c>
      <c r="AL12" s="296">
        <f>AL$51*投入係数表!AE12</f>
        <v>0</v>
      </c>
      <c r="AM12" s="296">
        <f>AM$51*投入係数表!AF12</f>
        <v>0</v>
      </c>
      <c r="AN12" s="296">
        <f>AN$51*投入係数表!AG12</f>
        <v>0</v>
      </c>
      <c r="AO12" s="296">
        <f>AO$51*投入係数表!AH12</f>
        <v>0</v>
      </c>
      <c r="AP12" s="296">
        <f>AP$51*投入係数表!AI12</f>
        <v>0</v>
      </c>
      <c r="AQ12" s="296">
        <f>AQ$51*投入係数表!AJ12</f>
        <v>0</v>
      </c>
      <c r="AR12" s="296">
        <f>AR$51*投入係数表!AK12</f>
        <v>0</v>
      </c>
      <c r="AS12" s="296">
        <f>AS$51*投入係数表!AL12</f>
        <v>0</v>
      </c>
      <c r="AT12" s="296">
        <f>AT$51*投入係数表!AM12</f>
        <v>0</v>
      </c>
      <c r="AU12" s="296">
        <f>AU$51*投入係数表!AN12</f>
        <v>0</v>
      </c>
      <c r="AV12" s="298">
        <f t="shared" si="0"/>
        <v>0</v>
      </c>
      <c r="BK12" s="37"/>
      <c r="BL12" s="38"/>
      <c r="BM12" s="37"/>
      <c r="BN12" s="38"/>
      <c r="BO12" s="37"/>
      <c r="BP12" s="38"/>
    </row>
    <row r="13" spans="1:68" ht="15" customHeight="1">
      <c r="A13" s="341" t="s">
        <v>163</v>
      </c>
      <c r="B13" s="350" t="s">
        <v>456</v>
      </c>
      <c r="C13" s="304">
        <v>0</v>
      </c>
      <c r="D13" s="34"/>
      <c r="E13" s="341" t="s">
        <v>163</v>
      </c>
      <c r="F13" s="350" t="s">
        <v>456</v>
      </c>
      <c r="G13" s="304">
        <v>0</v>
      </c>
      <c r="I13" s="351" t="s">
        <v>163</v>
      </c>
      <c r="J13" s="352" t="s">
        <v>456</v>
      </c>
      <c r="K13" s="296">
        <f>K$51*投入係数表!D13</f>
        <v>0</v>
      </c>
      <c r="L13" s="296">
        <f>L$51*投入係数表!E13</f>
        <v>0</v>
      </c>
      <c r="M13" s="296">
        <f>M$51*投入係数表!F13</f>
        <v>0</v>
      </c>
      <c r="N13" s="296">
        <f>N$51*投入係数表!G13</f>
        <v>0</v>
      </c>
      <c r="O13" s="296">
        <f>O$51*投入係数表!H13</f>
        <v>0</v>
      </c>
      <c r="P13" s="296">
        <f>P$51*投入係数表!I13</f>
        <v>0</v>
      </c>
      <c r="Q13" s="296">
        <f>Q$51*投入係数表!J13</f>
        <v>0</v>
      </c>
      <c r="R13" s="296">
        <f>R$51*投入係数表!K13</f>
        <v>0</v>
      </c>
      <c r="S13" s="296">
        <f>S$51*投入係数表!L13</f>
        <v>0</v>
      </c>
      <c r="T13" s="296">
        <f>T$51*投入係数表!M13</f>
        <v>0</v>
      </c>
      <c r="U13" s="296">
        <f>U$51*投入係数表!N13</f>
        <v>0</v>
      </c>
      <c r="V13" s="296">
        <f>V$51*投入係数表!O13</f>
        <v>0</v>
      </c>
      <c r="W13" s="296">
        <f>W$51*投入係数表!P13</f>
        <v>0</v>
      </c>
      <c r="X13" s="296">
        <f>X$51*投入係数表!Q13</f>
        <v>0</v>
      </c>
      <c r="Y13" s="296">
        <f>Y$51*投入係数表!R13</f>
        <v>0</v>
      </c>
      <c r="Z13" s="296">
        <f>Z$51*投入係数表!S13</f>
        <v>0</v>
      </c>
      <c r="AA13" s="296">
        <f>AA$51*投入係数表!T13</f>
        <v>0</v>
      </c>
      <c r="AB13" s="296">
        <f>AB$51*投入係数表!U13</f>
        <v>0</v>
      </c>
      <c r="AC13" s="296">
        <f>AC$51*投入係数表!V13</f>
        <v>0</v>
      </c>
      <c r="AD13" s="296">
        <f>AD$51*投入係数表!W13</f>
        <v>0</v>
      </c>
      <c r="AE13" s="296">
        <f>AE$51*投入係数表!X13</f>
        <v>0</v>
      </c>
      <c r="AF13" s="296">
        <f>AF$51*投入係数表!Y13</f>
        <v>0</v>
      </c>
      <c r="AG13" s="296">
        <f>AG$51*投入係数表!Z13</f>
        <v>0</v>
      </c>
      <c r="AH13" s="296">
        <f>AH$51*投入係数表!AA13</f>
        <v>0</v>
      </c>
      <c r="AI13" s="296">
        <f>AI$51*投入係数表!AB13</f>
        <v>0</v>
      </c>
      <c r="AJ13" s="296">
        <f>AJ$51*投入係数表!AC13</f>
        <v>0</v>
      </c>
      <c r="AK13" s="296">
        <f>AK$51*投入係数表!AD13</f>
        <v>0</v>
      </c>
      <c r="AL13" s="296">
        <f>AL$51*投入係数表!AE13</f>
        <v>0</v>
      </c>
      <c r="AM13" s="296">
        <f>AM$51*投入係数表!AF13</f>
        <v>0</v>
      </c>
      <c r="AN13" s="296">
        <f>AN$51*投入係数表!AG13</f>
        <v>0</v>
      </c>
      <c r="AO13" s="296">
        <f>AO$51*投入係数表!AH13</f>
        <v>0</v>
      </c>
      <c r="AP13" s="296">
        <f>AP$51*投入係数表!AI13</f>
        <v>0</v>
      </c>
      <c r="AQ13" s="296">
        <f>AQ$51*投入係数表!AJ13</f>
        <v>0</v>
      </c>
      <c r="AR13" s="296">
        <f>AR$51*投入係数表!AK13</f>
        <v>0</v>
      </c>
      <c r="AS13" s="296">
        <f>AS$51*投入係数表!AL13</f>
        <v>0</v>
      </c>
      <c r="AT13" s="296">
        <f>AT$51*投入係数表!AM13</f>
        <v>0</v>
      </c>
      <c r="AU13" s="296">
        <f>AU$51*投入係数表!AN13</f>
        <v>0</v>
      </c>
      <c r="AV13" s="298">
        <f t="shared" si="0"/>
        <v>0</v>
      </c>
      <c r="BK13" s="37"/>
      <c r="BL13" s="38"/>
      <c r="BM13" s="37"/>
      <c r="BN13" s="38"/>
      <c r="BO13" s="37"/>
      <c r="BP13" s="38"/>
    </row>
    <row r="14" spans="1:68" ht="15" customHeight="1">
      <c r="A14" s="341" t="s">
        <v>164</v>
      </c>
      <c r="B14" s="350" t="s">
        <v>174</v>
      </c>
      <c r="C14" s="304">
        <v>0</v>
      </c>
      <c r="D14" s="34"/>
      <c r="E14" s="341" t="s">
        <v>164</v>
      </c>
      <c r="F14" s="350" t="s">
        <v>174</v>
      </c>
      <c r="G14" s="304">
        <v>0</v>
      </c>
      <c r="I14" s="351" t="s">
        <v>164</v>
      </c>
      <c r="J14" s="352" t="s">
        <v>174</v>
      </c>
      <c r="K14" s="296">
        <f>K$51*投入係数表!D14</f>
        <v>0</v>
      </c>
      <c r="L14" s="296">
        <f>L$51*投入係数表!E14</f>
        <v>0</v>
      </c>
      <c r="M14" s="296">
        <f>M$51*投入係数表!F14</f>
        <v>0</v>
      </c>
      <c r="N14" s="296">
        <f>N$51*投入係数表!G14</f>
        <v>0</v>
      </c>
      <c r="O14" s="296">
        <f>O$51*投入係数表!H14</f>
        <v>0</v>
      </c>
      <c r="P14" s="296">
        <f>P$51*投入係数表!I14</f>
        <v>0</v>
      </c>
      <c r="Q14" s="296">
        <f>Q$51*投入係数表!J14</f>
        <v>0</v>
      </c>
      <c r="R14" s="296">
        <f>R$51*投入係数表!K14</f>
        <v>0</v>
      </c>
      <c r="S14" s="296">
        <f>S$51*投入係数表!L14</f>
        <v>0</v>
      </c>
      <c r="T14" s="296">
        <f>T$51*投入係数表!M14</f>
        <v>0</v>
      </c>
      <c r="U14" s="296">
        <f>U$51*投入係数表!N14</f>
        <v>0</v>
      </c>
      <c r="V14" s="296">
        <f>V$51*投入係数表!O14</f>
        <v>0</v>
      </c>
      <c r="W14" s="296">
        <f>W$51*投入係数表!P14</f>
        <v>0</v>
      </c>
      <c r="X14" s="296">
        <f>X$51*投入係数表!Q14</f>
        <v>0</v>
      </c>
      <c r="Y14" s="296">
        <f>Y$51*投入係数表!R14</f>
        <v>0</v>
      </c>
      <c r="Z14" s="296">
        <f>Z$51*投入係数表!S14</f>
        <v>0</v>
      </c>
      <c r="AA14" s="296">
        <f>AA$51*投入係数表!T14</f>
        <v>0</v>
      </c>
      <c r="AB14" s="296">
        <f>AB$51*投入係数表!U14</f>
        <v>0</v>
      </c>
      <c r="AC14" s="296">
        <f>AC$51*投入係数表!V14</f>
        <v>0</v>
      </c>
      <c r="AD14" s="296">
        <f>AD$51*投入係数表!W14</f>
        <v>0</v>
      </c>
      <c r="AE14" s="296">
        <f>AE$51*投入係数表!X14</f>
        <v>0</v>
      </c>
      <c r="AF14" s="296">
        <f>AF$51*投入係数表!Y14</f>
        <v>0</v>
      </c>
      <c r="AG14" s="296">
        <f>AG$51*投入係数表!Z14</f>
        <v>0</v>
      </c>
      <c r="AH14" s="296">
        <f>AH$51*投入係数表!AA14</f>
        <v>0</v>
      </c>
      <c r="AI14" s="296">
        <f>AI$51*投入係数表!AB14</f>
        <v>0</v>
      </c>
      <c r="AJ14" s="296">
        <f>AJ$51*投入係数表!AC14</f>
        <v>0</v>
      </c>
      <c r="AK14" s="296">
        <f>AK$51*投入係数表!AD14</f>
        <v>0</v>
      </c>
      <c r="AL14" s="296">
        <f>AL$51*投入係数表!AE14</f>
        <v>0</v>
      </c>
      <c r="AM14" s="296">
        <f>AM$51*投入係数表!AF14</f>
        <v>0</v>
      </c>
      <c r="AN14" s="296">
        <f>AN$51*投入係数表!AG14</f>
        <v>0</v>
      </c>
      <c r="AO14" s="296">
        <f>AO$51*投入係数表!AH14</f>
        <v>0</v>
      </c>
      <c r="AP14" s="296">
        <f>AP$51*投入係数表!AI14</f>
        <v>0</v>
      </c>
      <c r="AQ14" s="296">
        <f>AQ$51*投入係数表!AJ14</f>
        <v>0</v>
      </c>
      <c r="AR14" s="296">
        <f>AR$51*投入係数表!AK14</f>
        <v>0</v>
      </c>
      <c r="AS14" s="296">
        <f>AS$51*投入係数表!AL14</f>
        <v>0</v>
      </c>
      <c r="AT14" s="296">
        <f>AT$51*投入係数表!AM14</f>
        <v>0</v>
      </c>
      <c r="AU14" s="296">
        <f>AU$51*投入係数表!AN14</f>
        <v>0</v>
      </c>
      <c r="AV14" s="298">
        <f t="shared" si="0"/>
        <v>0</v>
      </c>
      <c r="BK14" s="37"/>
      <c r="BL14" s="38"/>
      <c r="BM14" s="37"/>
      <c r="BN14" s="38"/>
      <c r="BO14" s="37"/>
      <c r="BP14" s="38"/>
    </row>
    <row r="15" spans="1:68" ht="15" customHeight="1">
      <c r="A15" s="341" t="s">
        <v>165</v>
      </c>
      <c r="B15" s="350" t="s">
        <v>321</v>
      </c>
      <c r="C15" s="304">
        <v>0</v>
      </c>
      <c r="D15" s="34"/>
      <c r="E15" s="341" t="s">
        <v>165</v>
      </c>
      <c r="F15" s="350" t="s">
        <v>321</v>
      </c>
      <c r="G15" s="304">
        <v>0</v>
      </c>
      <c r="I15" s="351" t="s">
        <v>165</v>
      </c>
      <c r="J15" s="352" t="s">
        <v>321</v>
      </c>
      <c r="K15" s="296">
        <f>K$51*投入係数表!D15</f>
        <v>0</v>
      </c>
      <c r="L15" s="296">
        <f>L$51*投入係数表!E15</f>
        <v>0</v>
      </c>
      <c r="M15" s="296">
        <f>M$51*投入係数表!F15</f>
        <v>0</v>
      </c>
      <c r="N15" s="296">
        <f>N$51*投入係数表!G15</f>
        <v>0</v>
      </c>
      <c r="O15" s="296">
        <f>O$51*投入係数表!H15</f>
        <v>0</v>
      </c>
      <c r="P15" s="296">
        <f>P$51*投入係数表!I15</f>
        <v>0</v>
      </c>
      <c r="Q15" s="296">
        <f>Q$51*投入係数表!J15</f>
        <v>0</v>
      </c>
      <c r="R15" s="296">
        <f>R$51*投入係数表!K15</f>
        <v>0</v>
      </c>
      <c r="S15" s="296">
        <f>S$51*投入係数表!L15</f>
        <v>0</v>
      </c>
      <c r="T15" s="296">
        <f>T$51*投入係数表!M15</f>
        <v>0</v>
      </c>
      <c r="U15" s="296">
        <f>U$51*投入係数表!N15</f>
        <v>0</v>
      </c>
      <c r="V15" s="296">
        <f>V$51*投入係数表!O15</f>
        <v>0</v>
      </c>
      <c r="W15" s="296">
        <f>W$51*投入係数表!P15</f>
        <v>0</v>
      </c>
      <c r="X15" s="296">
        <f>X$51*投入係数表!Q15</f>
        <v>0</v>
      </c>
      <c r="Y15" s="296">
        <f>Y$51*投入係数表!R15</f>
        <v>0</v>
      </c>
      <c r="Z15" s="296">
        <f>Z$51*投入係数表!S15</f>
        <v>0</v>
      </c>
      <c r="AA15" s="296">
        <f>AA$51*投入係数表!T15</f>
        <v>0</v>
      </c>
      <c r="AB15" s="296">
        <f>AB$51*投入係数表!U15</f>
        <v>0</v>
      </c>
      <c r="AC15" s="296">
        <f>AC$51*投入係数表!V15</f>
        <v>0</v>
      </c>
      <c r="AD15" s="296">
        <f>AD$51*投入係数表!W15</f>
        <v>0</v>
      </c>
      <c r="AE15" s="296">
        <f>AE$51*投入係数表!X15</f>
        <v>0</v>
      </c>
      <c r="AF15" s="296">
        <f>AF$51*投入係数表!Y15</f>
        <v>0</v>
      </c>
      <c r="AG15" s="296">
        <f>AG$51*投入係数表!Z15</f>
        <v>0</v>
      </c>
      <c r="AH15" s="296">
        <f>AH$51*投入係数表!AA15</f>
        <v>0</v>
      </c>
      <c r="AI15" s="296">
        <f>AI$51*投入係数表!AB15</f>
        <v>0</v>
      </c>
      <c r="AJ15" s="296">
        <f>AJ$51*投入係数表!AC15</f>
        <v>0</v>
      </c>
      <c r="AK15" s="296">
        <f>AK$51*投入係数表!AD15</f>
        <v>0</v>
      </c>
      <c r="AL15" s="296">
        <f>AL$51*投入係数表!AE15</f>
        <v>0</v>
      </c>
      <c r="AM15" s="296">
        <f>AM$51*投入係数表!AF15</f>
        <v>0</v>
      </c>
      <c r="AN15" s="296">
        <f>AN$51*投入係数表!AG15</f>
        <v>0</v>
      </c>
      <c r="AO15" s="296">
        <f>AO$51*投入係数表!AH15</f>
        <v>0</v>
      </c>
      <c r="AP15" s="296">
        <f>AP$51*投入係数表!AI15</f>
        <v>0</v>
      </c>
      <c r="AQ15" s="296">
        <f>AQ$51*投入係数表!AJ15</f>
        <v>0</v>
      </c>
      <c r="AR15" s="296">
        <f>AR$51*投入係数表!AK15</f>
        <v>0</v>
      </c>
      <c r="AS15" s="296">
        <f>AS$51*投入係数表!AL15</f>
        <v>0</v>
      </c>
      <c r="AT15" s="296">
        <f>AT$51*投入係数表!AM15</f>
        <v>0</v>
      </c>
      <c r="AU15" s="296">
        <f>AU$51*投入係数表!AN15</f>
        <v>0</v>
      </c>
      <c r="AV15" s="298">
        <f t="shared" si="0"/>
        <v>0</v>
      </c>
      <c r="BK15" s="37"/>
      <c r="BL15" s="38"/>
      <c r="BM15" s="37"/>
      <c r="BN15" s="38"/>
      <c r="BO15" s="37"/>
      <c r="BP15" s="38"/>
    </row>
    <row r="16" spans="1:68" ht="15" customHeight="1">
      <c r="A16" s="341" t="s">
        <v>166</v>
      </c>
      <c r="B16" s="350" t="s">
        <v>322</v>
      </c>
      <c r="C16" s="304">
        <v>0</v>
      </c>
      <c r="D16" s="34"/>
      <c r="E16" s="341" t="s">
        <v>166</v>
      </c>
      <c r="F16" s="350" t="s">
        <v>322</v>
      </c>
      <c r="G16" s="304">
        <v>0</v>
      </c>
      <c r="I16" s="351" t="s">
        <v>166</v>
      </c>
      <c r="J16" s="352" t="s">
        <v>322</v>
      </c>
      <c r="K16" s="296">
        <f>K$51*投入係数表!D16</f>
        <v>0</v>
      </c>
      <c r="L16" s="296">
        <f>L$51*投入係数表!E16</f>
        <v>0</v>
      </c>
      <c r="M16" s="296">
        <f>M$51*投入係数表!F16</f>
        <v>0</v>
      </c>
      <c r="N16" s="296">
        <f>N$51*投入係数表!G16</f>
        <v>0</v>
      </c>
      <c r="O16" s="296">
        <f>O$51*投入係数表!H16</f>
        <v>0</v>
      </c>
      <c r="P16" s="296">
        <f>P$51*投入係数表!I16</f>
        <v>0</v>
      </c>
      <c r="Q16" s="296">
        <f>Q$51*投入係数表!J16</f>
        <v>0</v>
      </c>
      <c r="R16" s="296">
        <f>R$51*投入係数表!K16</f>
        <v>0</v>
      </c>
      <c r="S16" s="296">
        <f>S$51*投入係数表!L16</f>
        <v>0</v>
      </c>
      <c r="T16" s="296">
        <f>T$51*投入係数表!M16</f>
        <v>0</v>
      </c>
      <c r="U16" s="296">
        <f>U$51*投入係数表!N16</f>
        <v>0</v>
      </c>
      <c r="V16" s="296">
        <f>V$51*投入係数表!O16</f>
        <v>0</v>
      </c>
      <c r="W16" s="296">
        <f>W$51*投入係数表!P16</f>
        <v>0</v>
      </c>
      <c r="X16" s="296">
        <f>X$51*投入係数表!Q16</f>
        <v>0</v>
      </c>
      <c r="Y16" s="296">
        <f>Y$51*投入係数表!R16</f>
        <v>0</v>
      </c>
      <c r="Z16" s="296">
        <f>Z$51*投入係数表!S16</f>
        <v>0</v>
      </c>
      <c r="AA16" s="296">
        <f>AA$51*投入係数表!T16</f>
        <v>0</v>
      </c>
      <c r="AB16" s="296">
        <f>AB$51*投入係数表!U16</f>
        <v>0</v>
      </c>
      <c r="AC16" s="296">
        <f>AC$51*投入係数表!V16</f>
        <v>0</v>
      </c>
      <c r="AD16" s="296">
        <f>AD$51*投入係数表!W16</f>
        <v>0</v>
      </c>
      <c r="AE16" s="296">
        <f>AE$51*投入係数表!X16</f>
        <v>0</v>
      </c>
      <c r="AF16" s="296">
        <f>AF$51*投入係数表!Y16</f>
        <v>0</v>
      </c>
      <c r="AG16" s="296">
        <f>AG$51*投入係数表!Z16</f>
        <v>0</v>
      </c>
      <c r="AH16" s="296">
        <f>AH$51*投入係数表!AA16</f>
        <v>0</v>
      </c>
      <c r="AI16" s="296">
        <f>AI$51*投入係数表!AB16</f>
        <v>0</v>
      </c>
      <c r="AJ16" s="296">
        <f>AJ$51*投入係数表!AC16</f>
        <v>0</v>
      </c>
      <c r="AK16" s="296">
        <f>AK$51*投入係数表!AD16</f>
        <v>0</v>
      </c>
      <c r="AL16" s="296">
        <f>AL$51*投入係数表!AE16</f>
        <v>0</v>
      </c>
      <c r="AM16" s="296">
        <f>AM$51*投入係数表!AF16</f>
        <v>0</v>
      </c>
      <c r="AN16" s="296">
        <f>AN$51*投入係数表!AG16</f>
        <v>0</v>
      </c>
      <c r="AO16" s="296">
        <f>AO$51*投入係数表!AH16</f>
        <v>0</v>
      </c>
      <c r="AP16" s="296">
        <f>AP$51*投入係数表!AI16</f>
        <v>0</v>
      </c>
      <c r="AQ16" s="296">
        <f>AQ$51*投入係数表!AJ16</f>
        <v>0</v>
      </c>
      <c r="AR16" s="296">
        <f>AR$51*投入係数表!AK16</f>
        <v>0</v>
      </c>
      <c r="AS16" s="296">
        <f>AS$51*投入係数表!AL16</f>
        <v>0</v>
      </c>
      <c r="AT16" s="296">
        <f>AT$51*投入係数表!AM16</f>
        <v>0</v>
      </c>
      <c r="AU16" s="296">
        <f>AU$51*投入係数表!AN16</f>
        <v>0</v>
      </c>
      <c r="AV16" s="298">
        <f t="shared" si="0"/>
        <v>0</v>
      </c>
      <c r="BK16" s="37"/>
      <c r="BL16" s="38"/>
      <c r="BM16" s="37"/>
      <c r="BN16" s="38"/>
      <c r="BO16" s="37"/>
      <c r="BP16" s="38"/>
    </row>
    <row r="17" spans="1:68" ht="15" customHeight="1">
      <c r="A17" s="341" t="s">
        <v>167</v>
      </c>
      <c r="B17" s="350" t="s">
        <v>323</v>
      </c>
      <c r="C17" s="304">
        <v>0</v>
      </c>
      <c r="D17" s="34"/>
      <c r="E17" s="341" t="s">
        <v>167</v>
      </c>
      <c r="F17" s="350" t="s">
        <v>323</v>
      </c>
      <c r="G17" s="304">
        <v>0</v>
      </c>
      <c r="I17" s="351" t="s">
        <v>167</v>
      </c>
      <c r="J17" s="352" t="s">
        <v>323</v>
      </c>
      <c r="K17" s="296">
        <f>K$51*投入係数表!D17</f>
        <v>0</v>
      </c>
      <c r="L17" s="296">
        <f>L$51*投入係数表!E17</f>
        <v>0</v>
      </c>
      <c r="M17" s="296">
        <f>M$51*投入係数表!F17</f>
        <v>0</v>
      </c>
      <c r="N17" s="296">
        <f>N$51*投入係数表!G17</f>
        <v>0</v>
      </c>
      <c r="O17" s="296">
        <f>O$51*投入係数表!H17</f>
        <v>0</v>
      </c>
      <c r="P17" s="296">
        <f>P$51*投入係数表!I17</f>
        <v>0</v>
      </c>
      <c r="Q17" s="296">
        <f>Q$51*投入係数表!J17</f>
        <v>0</v>
      </c>
      <c r="R17" s="296">
        <f>R$51*投入係数表!K17</f>
        <v>0</v>
      </c>
      <c r="S17" s="296">
        <f>S$51*投入係数表!L17</f>
        <v>0</v>
      </c>
      <c r="T17" s="296">
        <f>T$51*投入係数表!M17</f>
        <v>0</v>
      </c>
      <c r="U17" s="296">
        <f>U$51*投入係数表!N17</f>
        <v>0</v>
      </c>
      <c r="V17" s="296">
        <f>V$51*投入係数表!O17</f>
        <v>0</v>
      </c>
      <c r="W17" s="296">
        <f>W$51*投入係数表!P17</f>
        <v>0</v>
      </c>
      <c r="X17" s="296">
        <f>X$51*投入係数表!Q17</f>
        <v>0</v>
      </c>
      <c r="Y17" s="296">
        <f>Y$51*投入係数表!R17</f>
        <v>0</v>
      </c>
      <c r="Z17" s="296">
        <f>Z$51*投入係数表!S17</f>
        <v>0</v>
      </c>
      <c r="AA17" s="296">
        <f>AA$51*投入係数表!T17</f>
        <v>0</v>
      </c>
      <c r="AB17" s="296">
        <f>AB$51*投入係数表!U17</f>
        <v>0</v>
      </c>
      <c r="AC17" s="296">
        <f>AC$51*投入係数表!V17</f>
        <v>0</v>
      </c>
      <c r="AD17" s="296">
        <f>AD$51*投入係数表!W17</f>
        <v>0</v>
      </c>
      <c r="AE17" s="296">
        <f>AE$51*投入係数表!X17</f>
        <v>0</v>
      </c>
      <c r="AF17" s="296">
        <f>AF$51*投入係数表!Y17</f>
        <v>0</v>
      </c>
      <c r="AG17" s="296">
        <f>AG$51*投入係数表!Z17</f>
        <v>0</v>
      </c>
      <c r="AH17" s="296">
        <f>AH$51*投入係数表!AA17</f>
        <v>0</v>
      </c>
      <c r="AI17" s="296">
        <f>AI$51*投入係数表!AB17</f>
        <v>0</v>
      </c>
      <c r="AJ17" s="296">
        <f>AJ$51*投入係数表!AC17</f>
        <v>0</v>
      </c>
      <c r="AK17" s="296">
        <f>AK$51*投入係数表!AD17</f>
        <v>0</v>
      </c>
      <c r="AL17" s="296">
        <f>AL$51*投入係数表!AE17</f>
        <v>0</v>
      </c>
      <c r="AM17" s="296">
        <f>AM$51*投入係数表!AF17</f>
        <v>0</v>
      </c>
      <c r="AN17" s="296">
        <f>AN$51*投入係数表!AG17</f>
        <v>0</v>
      </c>
      <c r="AO17" s="296">
        <f>AO$51*投入係数表!AH17</f>
        <v>0</v>
      </c>
      <c r="AP17" s="296">
        <f>AP$51*投入係数表!AI17</f>
        <v>0</v>
      </c>
      <c r="AQ17" s="296">
        <f>AQ$51*投入係数表!AJ17</f>
        <v>0</v>
      </c>
      <c r="AR17" s="296">
        <f>AR$51*投入係数表!AK17</f>
        <v>0</v>
      </c>
      <c r="AS17" s="296">
        <f>AS$51*投入係数表!AL17</f>
        <v>0</v>
      </c>
      <c r="AT17" s="296">
        <f>AT$51*投入係数表!AM17</f>
        <v>0</v>
      </c>
      <c r="AU17" s="296">
        <f>AU$51*投入係数表!AN17</f>
        <v>0</v>
      </c>
      <c r="AV17" s="298">
        <f t="shared" si="0"/>
        <v>0</v>
      </c>
      <c r="BK17" s="37"/>
      <c r="BL17" s="38"/>
      <c r="BM17" s="37"/>
      <c r="BN17" s="38"/>
      <c r="BO17" s="37"/>
      <c r="BP17" s="38"/>
    </row>
    <row r="18" spans="1:68" ht="15" customHeight="1">
      <c r="A18" s="341" t="s">
        <v>168</v>
      </c>
      <c r="B18" s="350" t="s">
        <v>457</v>
      </c>
      <c r="C18" s="304">
        <v>0</v>
      </c>
      <c r="D18" s="34"/>
      <c r="E18" s="341" t="s">
        <v>168</v>
      </c>
      <c r="F18" s="350" t="s">
        <v>457</v>
      </c>
      <c r="G18" s="304">
        <v>0</v>
      </c>
      <c r="I18" s="351" t="s">
        <v>168</v>
      </c>
      <c r="J18" s="352" t="s">
        <v>457</v>
      </c>
      <c r="K18" s="296">
        <f>K$51*投入係数表!D18</f>
        <v>0</v>
      </c>
      <c r="L18" s="296">
        <f>L$51*投入係数表!E18</f>
        <v>0</v>
      </c>
      <c r="M18" s="296">
        <f>M$51*投入係数表!F18</f>
        <v>0</v>
      </c>
      <c r="N18" s="296">
        <f>N$51*投入係数表!G18</f>
        <v>0</v>
      </c>
      <c r="O18" s="296">
        <f>O$51*投入係数表!H18</f>
        <v>0</v>
      </c>
      <c r="P18" s="296">
        <f>P$51*投入係数表!I18</f>
        <v>0</v>
      </c>
      <c r="Q18" s="296">
        <f>Q$51*投入係数表!J18</f>
        <v>0</v>
      </c>
      <c r="R18" s="296">
        <f>R$51*投入係数表!K18</f>
        <v>0</v>
      </c>
      <c r="S18" s="296">
        <f>S$51*投入係数表!L18</f>
        <v>0</v>
      </c>
      <c r="T18" s="296">
        <f>T$51*投入係数表!M18</f>
        <v>0</v>
      </c>
      <c r="U18" s="296">
        <f>U$51*投入係数表!N18</f>
        <v>0</v>
      </c>
      <c r="V18" s="296">
        <f>V$51*投入係数表!O18</f>
        <v>0</v>
      </c>
      <c r="W18" s="296">
        <f>W$51*投入係数表!P18</f>
        <v>0</v>
      </c>
      <c r="X18" s="296">
        <f>X$51*投入係数表!Q18</f>
        <v>0</v>
      </c>
      <c r="Y18" s="296">
        <f>Y$51*投入係数表!R18</f>
        <v>0</v>
      </c>
      <c r="Z18" s="296">
        <f>Z$51*投入係数表!S18</f>
        <v>0</v>
      </c>
      <c r="AA18" s="296">
        <f>AA$51*投入係数表!T18</f>
        <v>0</v>
      </c>
      <c r="AB18" s="296">
        <f>AB$51*投入係数表!U18</f>
        <v>0</v>
      </c>
      <c r="AC18" s="296">
        <f>AC$51*投入係数表!V18</f>
        <v>0</v>
      </c>
      <c r="AD18" s="296">
        <f>AD$51*投入係数表!W18</f>
        <v>0</v>
      </c>
      <c r="AE18" s="296">
        <f>AE$51*投入係数表!X18</f>
        <v>0</v>
      </c>
      <c r="AF18" s="296">
        <f>AF$51*投入係数表!Y18</f>
        <v>0</v>
      </c>
      <c r="AG18" s="296">
        <f>AG$51*投入係数表!Z18</f>
        <v>0</v>
      </c>
      <c r="AH18" s="296">
        <f>AH$51*投入係数表!AA18</f>
        <v>0</v>
      </c>
      <c r="AI18" s="296">
        <f>AI$51*投入係数表!AB18</f>
        <v>0</v>
      </c>
      <c r="AJ18" s="296">
        <f>AJ$51*投入係数表!AC18</f>
        <v>0</v>
      </c>
      <c r="AK18" s="296">
        <f>AK$51*投入係数表!AD18</f>
        <v>0</v>
      </c>
      <c r="AL18" s="296">
        <f>AL$51*投入係数表!AE18</f>
        <v>0</v>
      </c>
      <c r="AM18" s="296">
        <f>AM$51*投入係数表!AF18</f>
        <v>0</v>
      </c>
      <c r="AN18" s="296">
        <f>AN$51*投入係数表!AG18</f>
        <v>0</v>
      </c>
      <c r="AO18" s="296">
        <f>AO$51*投入係数表!AH18</f>
        <v>0</v>
      </c>
      <c r="AP18" s="296">
        <f>AP$51*投入係数表!AI18</f>
        <v>0</v>
      </c>
      <c r="AQ18" s="296">
        <f>AQ$51*投入係数表!AJ18</f>
        <v>0</v>
      </c>
      <c r="AR18" s="296">
        <f>AR$51*投入係数表!AK18</f>
        <v>0</v>
      </c>
      <c r="AS18" s="296">
        <f>AS$51*投入係数表!AL18</f>
        <v>0</v>
      </c>
      <c r="AT18" s="296">
        <f>AT$51*投入係数表!AM18</f>
        <v>0</v>
      </c>
      <c r="AU18" s="296">
        <f>AU$51*投入係数表!AN18</f>
        <v>0</v>
      </c>
      <c r="AV18" s="298">
        <f t="shared" si="0"/>
        <v>0</v>
      </c>
      <c r="BK18" s="37"/>
      <c r="BL18" s="38"/>
      <c r="BM18" s="37"/>
      <c r="BN18" s="38"/>
      <c r="BO18" s="37"/>
      <c r="BP18" s="38"/>
    </row>
    <row r="19" spans="1:68" ht="15" customHeight="1">
      <c r="A19" s="341" t="s">
        <v>169</v>
      </c>
      <c r="B19" s="350" t="s">
        <v>458</v>
      </c>
      <c r="C19" s="304">
        <v>0</v>
      </c>
      <c r="D19" s="34"/>
      <c r="E19" s="341" t="s">
        <v>169</v>
      </c>
      <c r="F19" s="350" t="s">
        <v>458</v>
      </c>
      <c r="G19" s="304">
        <v>0</v>
      </c>
      <c r="I19" s="351" t="s">
        <v>169</v>
      </c>
      <c r="J19" s="352" t="s">
        <v>458</v>
      </c>
      <c r="K19" s="296">
        <f>K$51*投入係数表!D19</f>
        <v>0</v>
      </c>
      <c r="L19" s="296">
        <f>L$51*投入係数表!E19</f>
        <v>0</v>
      </c>
      <c r="M19" s="296">
        <f>M$51*投入係数表!F19</f>
        <v>0</v>
      </c>
      <c r="N19" s="296">
        <f>N$51*投入係数表!G19</f>
        <v>0</v>
      </c>
      <c r="O19" s="296">
        <f>O$51*投入係数表!H19</f>
        <v>0</v>
      </c>
      <c r="P19" s="296">
        <f>P$51*投入係数表!I19</f>
        <v>0</v>
      </c>
      <c r="Q19" s="296">
        <f>Q$51*投入係数表!J19</f>
        <v>0</v>
      </c>
      <c r="R19" s="296">
        <f>R$51*投入係数表!K19</f>
        <v>0</v>
      </c>
      <c r="S19" s="296">
        <f>S$51*投入係数表!L19</f>
        <v>0</v>
      </c>
      <c r="T19" s="296">
        <f>T$51*投入係数表!M19</f>
        <v>0</v>
      </c>
      <c r="U19" s="296">
        <f>U$51*投入係数表!N19</f>
        <v>0</v>
      </c>
      <c r="V19" s="296">
        <f>V$51*投入係数表!O19</f>
        <v>0</v>
      </c>
      <c r="W19" s="296">
        <f>W$51*投入係数表!P19</f>
        <v>0</v>
      </c>
      <c r="X19" s="296">
        <f>X$51*投入係数表!Q19</f>
        <v>0</v>
      </c>
      <c r="Y19" s="296">
        <f>Y$51*投入係数表!R19</f>
        <v>0</v>
      </c>
      <c r="Z19" s="296">
        <f>Z$51*投入係数表!S19</f>
        <v>0</v>
      </c>
      <c r="AA19" s="296">
        <f>AA$51*投入係数表!T19</f>
        <v>0</v>
      </c>
      <c r="AB19" s="296">
        <f>AB$51*投入係数表!U19</f>
        <v>0</v>
      </c>
      <c r="AC19" s="296">
        <f>AC$51*投入係数表!V19</f>
        <v>0</v>
      </c>
      <c r="AD19" s="296">
        <f>AD$51*投入係数表!W19</f>
        <v>0</v>
      </c>
      <c r="AE19" s="296">
        <f>AE$51*投入係数表!X19</f>
        <v>0</v>
      </c>
      <c r="AF19" s="296">
        <f>AF$51*投入係数表!Y19</f>
        <v>0</v>
      </c>
      <c r="AG19" s="296">
        <f>AG$51*投入係数表!Z19</f>
        <v>0</v>
      </c>
      <c r="AH19" s="296">
        <f>AH$51*投入係数表!AA19</f>
        <v>0</v>
      </c>
      <c r="AI19" s="296">
        <f>AI$51*投入係数表!AB19</f>
        <v>0</v>
      </c>
      <c r="AJ19" s="296">
        <f>AJ$51*投入係数表!AC19</f>
        <v>0</v>
      </c>
      <c r="AK19" s="296">
        <f>AK$51*投入係数表!AD19</f>
        <v>0</v>
      </c>
      <c r="AL19" s="296">
        <f>AL$51*投入係数表!AE19</f>
        <v>0</v>
      </c>
      <c r="AM19" s="296">
        <f>AM$51*投入係数表!AF19</f>
        <v>0</v>
      </c>
      <c r="AN19" s="296">
        <f>AN$51*投入係数表!AG19</f>
        <v>0</v>
      </c>
      <c r="AO19" s="296">
        <f>AO$51*投入係数表!AH19</f>
        <v>0</v>
      </c>
      <c r="AP19" s="296">
        <f>AP$51*投入係数表!AI19</f>
        <v>0</v>
      </c>
      <c r="AQ19" s="296">
        <f>AQ$51*投入係数表!AJ19</f>
        <v>0</v>
      </c>
      <c r="AR19" s="296">
        <f>AR$51*投入係数表!AK19</f>
        <v>0</v>
      </c>
      <c r="AS19" s="296">
        <f>AS$51*投入係数表!AL19</f>
        <v>0</v>
      </c>
      <c r="AT19" s="296">
        <f>AT$51*投入係数表!AM19</f>
        <v>0</v>
      </c>
      <c r="AU19" s="296">
        <f>AU$51*投入係数表!AN19</f>
        <v>0</v>
      </c>
      <c r="AV19" s="298">
        <f t="shared" si="0"/>
        <v>0</v>
      </c>
      <c r="BK19" s="37"/>
      <c r="BL19" s="38"/>
      <c r="BM19" s="37"/>
      <c r="BN19" s="38"/>
      <c r="BO19" s="37"/>
      <c r="BP19" s="38"/>
    </row>
    <row r="20" spans="1:68" ht="15" customHeight="1">
      <c r="A20" s="341" t="s">
        <v>170</v>
      </c>
      <c r="B20" s="350" t="s">
        <v>459</v>
      </c>
      <c r="C20" s="304">
        <v>0</v>
      </c>
      <c r="D20" s="34"/>
      <c r="E20" s="341" t="s">
        <v>170</v>
      </c>
      <c r="F20" s="350" t="s">
        <v>459</v>
      </c>
      <c r="G20" s="304">
        <v>0</v>
      </c>
      <c r="I20" s="351" t="s">
        <v>170</v>
      </c>
      <c r="J20" s="352" t="s">
        <v>459</v>
      </c>
      <c r="K20" s="296">
        <f>K$51*投入係数表!D20</f>
        <v>0</v>
      </c>
      <c r="L20" s="296">
        <f>L$51*投入係数表!E20</f>
        <v>0</v>
      </c>
      <c r="M20" s="296">
        <f>M$51*投入係数表!F20</f>
        <v>0</v>
      </c>
      <c r="N20" s="296">
        <f>N$51*投入係数表!G20</f>
        <v>0</v>
      </c>
      <c r="O20" s="296">
        <f>O$51*投入係数表!H20</f>
        <v>0</v>
      </c>
      <c r="P20" s="296">
        <f>P$51*投入係数表!I20</f>
        <v>0</v>
      </c>
      <c r="Q20" s="296">
        <f>Q$51*投入係数表!J20</f>
        <v>0</v>
      </c>
      <c r="R20" s="296">
        <f>R$51*投入係数表!K20</f>
        <v>0</v>
      </c>
      <c r="S20" s="296">
        <f>S$51*投入係数表!L20</f>
        <v>0</v>
      </c>
      <c r="T20" s="296">
        <f>T$51*投入係数表!M20</f>
        <v>0</v>
      </c>
      <c r="U20" s="296">
        <f>U$51*投入係数表!N20</f>
        <v>0</v>
      </c>
      <c r="V20" s="296">
        <f>V$51*投入係数表!O20</f>
        <v>0</v>
      </c>
      <c r="W20" s="296">
        <f>W$51*投入係数表!P20</f>
        <v>0</v>
      </c>
      <c r="X20" s="296">
        <f>X$51*投入係数表!Q20</f>
        <v>0</v>
      </c>
      <c r="Y20" s="296">
        <f>Y$51*投入係数表!R20</f>
        <v>0</v>
      </c>
      <c r="Z20" s="296">
        <f>Z$51*投入係数表!S20</f>
        <v>0</v>
      </c>
      <c r="AA20" s="296">
        <f>AA$51*投入係数表!T20</f>
        <v>0</v>
      </c>
      <c r="AB20" s="296">
        <f>AB$51*投入係数表!U20</f>
        <v>0</v>
      </c>
      <c r="AC20" s="296">
        <f>AC$51*投入係数表!V20</f>
        <v>0</v>
      </c>
      <c r="AD20" s="296">
        <f>AD$51*投入係数表!W20</f>
        <v>0</v>
      </c>
      <c r="AE20" s="296">
        <f>AE$51*投入係数表!X20</f>
        <v>0</v>
      </c>
      <c r="AF20" s="296">
        <f>AF$51*投入係数表!Y20</f>
        <v>0</v>
      </c>
      <c r="AG20" s="296">
        <f>AG$51*投入係数表!Z20</f>
        <v>0</v>
      </c>
      <c r="AH20" s="296">
        <f>AH$51*投入係数表!AA20</f>
        <v>0</v>
      </c>
      <c r="AI20" s="296">
        <f>AI$51*投入係数表!AB20</f>
        <v>0</v>
      </c>
      <c r="AJ20" s="296">
        <f>AJ$51*投入係数表!AC20</f>
        <v>0</v>
      </c>
      <c r="AK20" s="296">
        <f>AK$51*投入係数表!AD20</f>
        <v>0</v>
      </c>
      <c r="AL20" s="296">
        <f>AL$51*投入係数表!AE20</f>
        <v>0</v>
      </c>
      <c r="AM20" s="296">
        <f>AM$51*投入係数表!AF20</f>
        <v>0</v>
      </c>
      <c r="AN20" s="296">
        <f>AN$51*投入係数表!AG20</f>
        <v>0</v>
      </c>
      <c r="AO20" s="296">
        <f>AO$51*投入係数表!AH20</f>
        <v>0</v>
      </c>
      <c r="AP20" s="296">
        <f>AP$51*投入係数表!AI20</f>
        <v>0</v>
      </c>
      <c r="AQ20" s="296">
        <f>AQ$51*投入係数表!AJ20</f>
        <v>0</v>
      </c>
      <c r="AR20" s="296">
        <f>AR$51*投入係数表!AK20</f>
        <v>0</v>
      </c>
      <c r="AS20" s="296">
        <f>AS$51*投入係数表!AL20</f>
        <v>0</v>
      </c>
      <c r="AT20" s="296">
        <f>AT$51*投入係数表!AM20</f>
        <v>0</v>
      </c>
      <c r="AU20" s="296">
        <f>AU$51*投入係数表!AN20</f>
        <v>0</v>
      </c>
      <c r="AV20" s="298">
        <f t="shared" si="0"/>
        <v>0</v>
      </c>
      <c r="BK20" s="37"/>
      <c r="BL20" s="38"/>
      <c r="BM20" s="37"/>
      <c r="BN20" s="38"/>
      <c r="BO20" s="37"/>
      <c r="BP20" s="38"/>
    </row>
    <row r="21" spans="1:68" ht="15" customHeight="1">
      <c r="A21" s="341" t="s">
        <v>171</v>
      </c>
      <c r="B21" s="350" t="s">
        <v>460</v>
      </c>
      <c r="C21" s="304">
        <v>0</v>
      </c>
      <c r="D21" s="34"/>
      <c r="E21" s="341" t="s">
        <v>171</v>
      </c>
      <c r="F21" s="350" t="s">
        <v>460</v>
      </c>
      <c r="G21" s="304">
        <v>0</v>
      </c>
      <c r="I21" s="351" t="s">
        <v>171</v>
      </c>
      <c r="J21" s="352" t="s">
        <v>460</v>
      </c>
      <c r="K21" s="296">
        <f>K$51*投入係数表!D21</f>
        <v>0</v>
      </c>
      <c r="L21" s="296">
        <f>L$51*投入係数表!E21</f>
        <v>0</v>
      </c>
      <c r="M21" s="296">
        <f>M$51*投入係数表!F21</f>
        <v>0</v>
      </c>
      <c r="N21" s="296">
        <f>N$51*投入係数表!G21</f>
        <v>0</v>
      </c>
      <c r="O21" s="296">
        <f>O$51*投入係数表!H21</f>
        <v>0</v>
      </c>
      <c r="P21" s="296">
        <f>P$51*投入係数表!I21</f>
        <v>0</v>
      </c>
      <c r="Q21" s="296">
        <f>Q$51*投入係数表!J21</f>
        <v>0</v>
      </c>
      <c r="R21" s="296">
        <f>R$51*投入係数表!K21</f>
        <v>0</v>
      </c>
      <c r="S21" s="296">
        <f>S$51*投入係数表!L21</f>
        <v>0</v>
      </c>
      <c r="T21" s="296">
        <f>T$51*投入係数表!M21</f>
        <v>0</v>
      </c>
      <c r="U21" s="296">
        <f>U$51*投入係数表!N21</f>
        <v>0</v>
      </c>
      <c r="V21" s="296">
        <f>V$51*投入係数表!O21</f>
        <v>0</v>
      </c>
      <c r="W21" s="296">
        <f>W$51*投入係数表!P21</f>
        <v>0</v>
      </c>
      <c r="X21" s="296">
        <f>X$51*投入係数表!Q21</f>
        <v>0</v>
      </c>
      <c r="Y21" s="296">
        <f>Y$51*投入係数表!R21</f>
        <v>0</v>
      </c>
      <c r="Z21" s="296">
        <f>Z$51*投入係数表!S21</f>
        <v>0</v>
      </c>
      <c r="AA21" s="296">
        <f>AA$51*投入係数表!T21</f>
        <v>0</v>
      </c>
      <c r="AB21" s="296">
        <f>AB$51*投入係数表!U21</f>
        <v>0</v>
      </c>
      <c r="AC21" s="296">
        <f>AC$51*投入係数表!V21</f>
        <v>0</v>
      </c>
      <c r="AD21" s="296">
        <f>AD$51*投入係数表!W21</f>
        <v>0</v>
      </c>
      <c r="AE21" s="296">
        <f>AE$51*投入係数表!X21</f>
        <v>0</v>
      </c>
      <c r="AF21" s="296">
        <f>AF$51*投入係数表!Y21</f>
        <v>0</v>
      </c>
      <c r="AG21" s="296">
        <f>AG$51*投入係数表!Z21</f>
        <v>0</v>
      </c>
      <c r="AH21" s="296">
        <f>AH$51*投入係数表!AA21</f>
        <v>0</v>
      </c>
      <c r="AI21" s="296">
        <f>AI$51*投入係数表!AB21</f>
        <v>0</v>
      </c>
      <c r="AJ21" s="296">
        <f>AJ$51*投入係数表!AC21</f>
        <v>0</v>
      </c>
      <c r="AK21" s="296">
        <f>AK$51*投入係数表!AD21</f>
        <v>0</v>
      </c>
      <c r="AL21" s="296">
        <f>AL$51*投入係数表!AE21</f>
        <v>0</v>
      </c>
      <c r="AM21" s="296">
        <f>AM$51*投入係数表!AF21</f>
        <v>0</v>
      </c>
      <c r="AN21" s="296">
        <f>AN$51*投入係数表!AG21</f>
        <v>0</v>
      </c>
      <c r="AO21" s="296">
        <f>AO$51*投入係数表!AH21</f>
        <v>0</v>
      </c>
      <c r="AP21" s="296">
        <f>AP$51*投入係数表!AI21</f>
        <v>0</v>
      </c>
      <c r="AQ21" s="296">
        <f>AQ$51*投入係数表!AJ21</f>
        <v>0</v>
      </c>
      <c r="AR21" s="296">
        <f>AR$51*投入係数表!AK21</f>
        <v>0</v>
      </c>
      <c r="AS21" s="296">
        <f>AS$51*投入係数表!AL21</f>
        <v>0</v>
      </c>
      <c r="AT21" s="296">
        <f>AT$51*投入係数表!AM21</f>
        <v>0</v>
      </c>
      <c r="AU21" s="296">
        <f>AU$51*投入係数表!AN21</f>
        <v>0</v>
      </c>
      <c r="AV21" s="298">
        <f t="shared" si="0"/>
        <v>0</v>
      </c>
      <c r="BK21" s="37"/>
      <c r="BL21" s="38"/>
      <c r="BM21" s="37"/>
      <c r="BN21" s="38"/>
      <c r="BO21" s="37"/>
      <c r="BP21" s="38"/>
    </row>
    <row r="22" spans="1:68" ht="15" customHeight="1">
      <c r="A22" s="341" t="s">
        <v>172</v>
      </c>
      <c r="B22" s="350" t="s">
        <v>324</v>
      </c>
      <c r="C22" s="304">
        <v>0</v>
      </c>
      <c r="D22" s="34"/>
      <c r="E22" s="341" t="s">
        <v>172</v>
      </c>
      <c r="F22" s="350" t="s">
        <v>324</v>
      </c>
      <c r="G22" s="304">
        <v>0</v>
      </c>
      <c r="I22" s="351" t="s">
        <v>172</v>
      </c>
      <c r="J22" s="352" t="s">
        <v>324</v>
      </c>
      <c r="K22" s="296">
        <f>K$51*投入係数表!D22</f>
        <v>0</v>
      </c>
      <c r="L22" s="296">
        <f>L$51*投入係数表!E22</f>
        <v>0</v>
      </c>
      <c r="M22" s="296">
        <f>M$51*投入係数表!F22</f>
        <v>0</v>
      </c>
      <c r="N22" s="296">
        <f>N$51*投入係数表!G22</f>
        <v>0</v>
      </c>
      <c r="O22" s="296">
        <f>O$51*投入係数表!H22</f>
        <v>0</v>
      </c>
      <c r="P22" s="296">
        <f>P$51*投入係数表!I22</f>
        <v>0</v>
      </c>
      <c r="Q22" s="296">
        <f>Q$51*投入係数表!J22</f>
        <v>0</v>
      </c>
      <c r="R22" s="296">
        <f>R$51*投入係数表!K22</f>
        <v>0</v>
      </c>
      <c r="S22" s="296">
        <f>S$51*投入係数表!L22</f>
        <v>0</v>
      </c>
      <c r="T22" s="296">
        <f>T$51*投入係数表!M22</f>
        <v>0</v>
      </c>
      <c r="U22" s="296">
        <f>U$51*投入係数表!N22</f>
        <v>0</v>
      </c>
      <c r="V22" s="296">
        <f>V$51*投入係数表!O22</f>
        <v>0</v>
      </c>
      <c r="W22" s="296">
        <f>W$51*投入係数表!P22</f>
        <v>0</v>
      </c>
      <c r="X22" s="296">
        <f>X$51*投入係数表!Q22</f>
        <v>0</v>
      </c>
      <c r="Y22" s="296">
        <f>Y$51*投入係数表!R22</f>
        <v>0</v>
      </c>
      <c r="Z22" s="296">
        <f>Z$51*投入係数表!S22</f>
        <v>0</v>
      </c>
      <c r="AA22" s="296">
        <f>AA$51*投入係数表!T22</f>
        <v>0</v>
      </c>
      <c r="AB22" s="296">
        <f>AB$51*投入係数表!U22</f>
        <v>0</v>
      </c>
      <c r="AC22" s="296">
        <f>AC$51*投入係数表!V22</f>
        <v>0</v>
      </c>
      <c r="AD22" s="296">
        <f>AD$51*投入係数表!W22</f>
        <v>0</v>
      </c>
      <c r="AE22" s="296">
        <f>AE$51*投入係数表!X22</f>
        <v>0</v>
      </c>
      <c r="AF22" s="296">
        <f>AF$51*投入係数表!Y22</f>
        <v>0</v>
      </c>
      <c r="AG22" s="296">
        <f>AG$51*投入係数表!Z22</f>
        <v>0</v>
      </c>
      <c r="AH22" s="296">
        <f>AH$51*投入係数表!AA22</f>
        <v>0</v>
      </c>
      <c r="AI22" s="296">
        <f>AI$51*投入係数表!AB22</f>
        <v>0</v>
      </c>
      <c r="AJ22" s="296">
        <f>AJ$51*投入係数表!AC22</f>
        <v>0</v>
      </c>
      <c r="AK22" s="296">
        <f>AK$51*投入係数表!AD22</f>
        <v>0</v>
      </c>
      <c r="AL22" s="296">
        <f>AL$51*投入係数表!AE22</f>
        <v>0</v>
      </c>
      <c r="AM22" s="296">
        <f>AM$51*投入係数表!AF22</f>
        <v>0</v>
      </c>
      <c r="AN22" s="296">
        <f>AN$51*投入係数表!AG22</f>
        <v>0</v>
      </c>
      <c r="AO22" s="296">
        <f>AO$51*投入係数表!AH22</f>
        <v>0</v>
      </c>
      <c r="AP22" s="296">
        <f>AP$51*投入係数表!AI22</f>
        <v>0</v>
      </c>
      <c r="AQ22" s="296">
        <f>AQ$51*投入係数表!AJ22</f>
        <v>0</v>
      </c>
      <c r="AR22" s="296">
        <f>AR$51*投入係数表!AK22</f>
        <v>0</v>
      </c>
      <c r="AS22" s="296">
        <f>AS$51*投入係数表!AL22</f>
        <v>0</v>
      </c>
      <c r="AT22" s="296">
        <f>AT$51*投入係数表!AM22</f>
        <v>0</v>
      </c>
      <c r="AU22" s="296">
        <f>AU$51*投入係数表!AN22</f>
        <v>0</v>
      </c>
      <c r="AV22" s="298">
        <f t="shared" si="0"/>
        <v>0</v>
      </c>
      <c r="BK22" s="37"/>
      <c r="BL22" s="38"/>
      <c r="BM22" s="37"/>
      <c r="BN22" s="38"/>
      <c r="BO22" s="37"/>
      <c r="BP22" s="38"/>
    </row>
    <row r="23" spans="1:68" ht="15" customHeight="1">
      <c r="A23" s="341" t="s">
        <v>173</v>
      </c>
      <c r="B23" s="353" t="s">
        <v>461</v>
      </c>
      <c r="C23" s="304">
        <v>0</v>
      </c>
      <c r="D23" s="34"/>
      <c r="E23" s="341" t="s">
        <v>173</v>
      </c>
      <c r="F23" s="353" t="s">
        <v>461</v>
      </c>
      <c r="G23" s="304">
        <v>0</v>
      </c>
      <c r="I23" s="351" t="s">
        <v>173</v>
      </c>
      <c r="J23" s="352" t="s">
        <v>461</v>
      </c>
      <c r="K23" s="296">
        <f>K$51*投入係数表!D23</f>
        <v>0</v>
      </c>
      <c r="L23" s="296">
        <f>L$51*投入係数表!E23</f>
        <v>0</v>
      </c>
      <c r="M23" s="296">
        <f>M$51*投入係数表!F23</f>
        <v>0</v>
      </c>
      <c r="N23" s="296">
        <f>N$51*投入係数表!G23</f>
        <v>0</v>
      </c>
      <c r="O23" s="296">
        <f>O$51*投入係数表!H23</f>
        <v>0</v>
      </c>
      <c r="P23" s="296">
        <f>P$51*投入係数表!I23</f>
        <v>0</v>
      </c>
      <c r="Q23" s="296">
        <f>Q$51*投入係数表!J23</f>
        <v>0</v>
      </c>
      <c r="R23" s="296">
        <f>R$51*投入係数表!K23</f>
        <v>0</v>
      </c>
      <c r="S23" s="296">
        <f>S$51*投入係数表!L23</f>
        <v>0</v>
      </c>
      <c r="T23" s="296">
        <f>T$51*投入係数表!M23</f>
        <v>0</v>
      </c>
      <c r="U23" s="296">
        <f>U$51*投入係数表!N23</f>
        <v>0</v>
      </c>
      <c r="V23" s="296">
        <f>V$51*投入係数表!O23</f>
        <v>0</v>
      </c>
      <c r="W23" s="296">
        <f>W$51*投入係数表!P23</f>
        <v>0</v>
      </c>
      <c r="X23" s="296">
        <f>X$51*投入係数表!Q23</f>
        <v>0</v>
      </c>
      <c r="Y23" s="296">
        <f>Y$51*投入係数表!R23</f>
        <v>0</v>
      </c>
      <c r="Z23" s="296">
        <f>Z$51*投入係数表!S23</f>
        <v>0</v>
      </c>
      <c r="AA23" s="296">
        <f>AA$51*投入係数表!T23</f>
        <v>0</v>
      </c>
      <c r="AB23" s="296">
        <f>AB$51*投入係数表!U23</f>
        <v>0</v>
      </c>
      <c r="AC23" s="296">
        <f>AC$51*投入係数表!V23</f>
        <v>0</v>
      </c>
      <c r="AD23" s="296">
        <f>AD$51*投入係数表!W23</f>
        <v>0</v>
      </c>
      <c r="AE23" s="296">
        <f>AE$51*投入係数表!X23</f>
        <v>0</v>
      </c>
      <c r="AF23" s="296">
        <f>AF$51*投入係数表!Y23</f>
        <v>0</v>
      </c>
      <c r="AG23" s="296">
        <f>AG$51*投入係数表!Z23</f>
        <v>0</v>
      </c>
      <c r="AH23" s="296">
        <f>AH$51*投入係数表!AA23</f>
        <v>0</v>
      </c>
      <c r="AI23" s="296">
        <f>AI$51*投入係数表!AB23</f>
        <v>0</v>
      </c>
      <c r="AJ23" s="296">
        <f>AJ$51*投入係数表!AC23</f>
        <v>0</v>
      </c>
      <c r="AK23" s="296">
        <f>AK$51*投入係数表!AD23</f>
        <v>0</v>
      </c>
      <c r="AL23" s="296">
        <f>AL$51*投入係数表!AE23</f>
        <v>0</v>
      </c>
      <c r="AM23" s="296">
        <f>AM$51*投入係数表!AF23</f>
        <v>0</v>
      </c>
      <c r="AN23" s="296">
        <f>AN$51*投入係数表!AG23</f>
        <v>0</v>
      </c>
      <c r="AO23" s="296">
        <f>AO$51*投入係数表!AH23</f>
        <v>0</v>
      </c>
      <c r="AP23" s="296">
        <f>AP$51*投入係数表!AI23</f>
        <v>0</v>
      </c>
      <c r="AQ23" s="296">
        <f>AQ$51*投入係数表!AJ23</f>
        <v>0</v>
      </c>
      <c r="AR23" s="296">
        <f>AR$51*投入係数表!AK23</f>
        <v>0</v>
      </c>
      <c r="AS23" s="296">
        <f>AS$51*投入係数表!AL23</f>
        <v>0</v>
      </c>
      <c r="AT23" s="296">
        <f>AT$51*投入係数表!AM23</f>
        <v>0</v>
      </c>
      <c r="AU23" s="296">
        <f>AU$51*投入係数表!AN23</f>
        <v>0</v>
      </c>
      <c r="AV23" s="298">
        <f t="shared" si="0"/>
        <v>0</v>
      </c>
      <c r="BK23" s="37"/>
      <c r="BL23" s="38"/>
      <c r="BM23" s="37"/>
      <c r="BN23" s="38"/>
      <c r="BO23" s="37"/>
      <c r="BP23" s="38"/>
    </row>
    <row r="24" spans="1:68" ht="15" customHeight="1">
      <c r="A24" s="341" t="s">
        <v>129</v>
      </c>
      <c r="B24" s="350" t="s">
        <v>325</v>
      </c>
      <c r="C24" s="304">
        <v>0</v>
      </c>
      <c r="D24" s="34"/>
      <c r="E24" s="341" t="s">
        <v>129</v>
      </c>
      <c r="F24" s="350" t="s">
        <v>325</v>
      </c>
      <c r="G24" s="304">
        <v>0</v>
      </c>
      <c r="I24" s="351" t="s">
        <v>129</v>
      </c>
      <c r="J24" s="352" t="s">
        <v>325</v>
      </c>
      <c r="K24" s="296">
        <f>K$51*投入係数表!D24</f>
        <v>0</v>
      </c>
      <c r="L24" s="296">
        <f>L$51*投入係数表!E24</f>
        <v>0</v>
      </c>
      <c r="M24" s="296">
        <f>M$51*投入係数表!F24</f>
        <v>0</v>
      </c>
      <c r="N24" s="296">
        <f>N$51*投入係数表!G24</f>
        <v>0</v>
      </c>
      <c r="O24" s="296">
        <f>O$51*投入係数表!H24</f>
        <v>0</v>
      </c>
      <c r="P24" s="296">
        <f>P$51*投入係数表!I24</f>
        <v>0</v>
      </c>
      <c r="Q24" s="296">
        <f>Q$51*投入係数表!J24</f>
        <v>0</v>
      </c>
      <c r="R24" s="296">
        <f>R$51*投入係数表!K24</f>
        <v>0</v>
      </c>
      <c r="S24" s="296">
        <f>S$51*投入係数表!L24</f>
        <v>0</v>
      </c>
      <c r="T24" s="296">
        <f>T$51*投入係数表!M24</f>
        <v>0</v>
      </c>
      <c r="U24" s="296">
        <f>U$51*投入係数表!N24</f>
        <v>0</v>
      </c>
      <c r="V24" s="296">
        <f>V$51*投入係数表!O24</f>
        <v>0</v>
      </c>
      <c r="W24" s="296">
        <f>W$51*投入係数表!P24</f>
        <v>0</v>
      </c>
      <c r="X24" s="296">
        <f>X$51*投入係数表!Q24</f>
        <v>0</v>
      </c>
      <c r="Y24" s="296">
        <f>Y$51*投入係数表!R24</f>
        <v>0</v>
      </c>
      <c r="Z24" s="296">
        <f>Z$51*投入係数表!S24</f>
        <v>0</v>
      </c>
      <c r="AA24" s="296">
        <f>AA$51*投入係数表!T24</f>
        <v>0</v>
      </c>
      <c r="AB24" s="296">
        <f>AB$51*投入係数表!U24</f>
        <v>0</v>
      </c>
      <c r="AC24" s="296">
        <f>AC$51*投入係数表!V24</f>
        <v>0</v>
      </c>
      <c r="AD24" s="296">
        <f>AD$51*投入係数表!W24</f>
        <v>0</v>
      </c>
      <c r="AE24" s="296">
        <f>AE$51*投入係数表!X24</f>
        <v>0</v>
      </c>
      <c r="AF24" s="296">
        <f>AF$51*投入係数表!Y24</f>
        <v>0</v>
      </c>
      <c r="AG24" s="296">
        <f>AG$51*投入係数表!Z24</f>
        <v>0</v>
      </c>
      <c r="AH24" s="296">
        <f>AH$51*投入係数表!AA24</f>
        <v>0</v>
      </c>
      <c r="AI24" s="296">
        <f>AI$51*投入係数表!AB24</f>
        <v>0</v>
      </c>
      <c r="AJ24" s="296">
        <f>AJ$51*投入係数表!AC24</f>
        <v>0</v>
      </c>
      <c r="AK24" s="296">
        <f>AK$51*投入係数表!AD24</f>
        <v>0</v>
      </c>
      <c r="AL24" s="296">
        <f>AL$51*投入係数表!AE24</f>
        <v>0</v>
      </c>
      <c r="AM24" s="296">
        <f>AM$51*投入係数表!AF24</f>
        <v>0</v>
      </c>
      <c r="AN24" s="296">
        <f>AN$51*投入係数表!AG24</f>
        <v>0</v>
      </c>
      <c r="AO24" s="296">
        <f>AO$51*投入係数表!AH24</f>
        <v>0</v>
      </c>
      <c r="AP24" s="296">
        <f>AP$51*投入係数表!AI24</f>
        <v>0</v>
      </c>
      <c r="AQ24" s="296">
        <f>AQ$51*投入係数表!AJ24</f>
        <v>0</v>
      </c>
      <c r="AR24" s="296">
        <f>AR$51*投入係数表!AK24</f>
        <v>0</v>
      </c>
      <c r="AS24" s="296">
        <f>AS$51*投入係数表!AL24</f>
        <v>0</v>
      </c>
      <c r="AT24" s="296">
        <f>AT$51*投入係数表!AM24</f>
        <v>0</v>
      </c>
      <c r="AU24" s="296">
        <f>AU$51*投入係数表!AN24</f>
        <v>0</v>
      </c>
      <c r="AV24" s="298">
        <f t="shared" si="0"/>
        <v>0</v>
      </c>
      <c r="BK24" s="37"/>
      <c r="BL24" s="38"/>
      <c r="BM24" s="37"/>
      <c r="BN24" s="38"/>
      <c r="BO24" s="37"/>
      <c r="BP24" s="38"/>
    </row>
    <row r="25" spans="1:68" ht="15" customHeight="1">
      <c r="A25" s="341" t="s">
        <v>130</v>
      </c>
      <c r="B25" s="354" t="s">
        <v>175</v>
      </c>
      <c r="C25" s="304">
        <v>0</v>
      </c>
      <c r="D25" s="34"/>
      <c r="E25" s="341" t="s">
        <v>130</v>
      </c>
      <c r="F25" s="354" t="s">
        <v>175</v>
      </c>
      <c r="G25" s="304">
        <v>0</v>
      </c>
      <c r="I25" s="351" t="s">
        <v>130</v>
      </c>
      <c r="J25" s="352" t="s">
        <v>175</v>
      </c>
      <c r="K25" s="296">
        <f>K$51*投入係数表!D25</f>
        <v>0</v>
      </c>
      <c r="L25" s="296">
        <f>L$51*投入係数表!E25</f>
        <v>0</v>
      </c>
      <c r="M25" s="296">
        <f>M$51*投入係数表!F25</f>
        <v>0</v>
      </c>
      <c r="N25" s="296">
        <f>N$51*投入係数表!G25</f>
        <v>0</v>
      </c>
      <c r="O25" s="296">
        <f>O$51*投入係数表!H25</f>
        <v>0</v>
      </c>
      <c r="P25" s="296">
        <f>P$51*投入係数表!I25</f>
        <v>0</v>
      </c>
      <c r="Q25" s="296">
        <f>Q$51*投入係数表!J25</f>
        <v>0</v>
      </c>
      <c r="R25" s="296">
        <f>R$51*投入係数表!K25</f>
        <v>0</v>
      </c>
      <c r="S25" s="296">
        <f>S$51*投入係数表!L25</f>
        <v>0</v>
      </c>
      <c r="T25" s="296">
        <f>T$51*投入係数表!M25</f>
        <v>0</v>
      </c>
      <c r="U25" s="296">
        <f>U$51*投入係数表!N25</f>
        <v>0</v>
      </c>
      <c r="V25" s="296">
        <f>V$51*投入係数表!O25</f>
        <v>0</v>
      </c>
      <c r="W25" s="296">
        <f>W$51*投入係数表!P25</f>
        <v>0</v>
      </c>
      <c r="X25" s="296">
        <f>X$51*投入係数表!Q25</f>
        <v>0</v>
      </c>
      <c r="Y25" s="296">
        <f>Y$51*投入係数表!R25</f>
        <v>0</v>
      </c>
      <c r="Z25" s="296">
        <f>Z$51*投入係数表!S25</f>
        <v>0</v>
      </c>
      <c r="AA25" s="296">
        <f>AA$51*投入係数表!T25</f>
        <v>0</v>
      </c>
      <c r="AB25" s="296">
        <f>AB$51*投入係数表!U25</f>
        <v>0</v>
      </c>
      <c r="AC25" s="296">
        <f>AC$51*投入係数表!V25</f>
        <v>0</v>
      </c>
      <c r="AD25" s="296">
        <f>AD$51*投入係数表!W25</f>
        <v>0</v>
      </c>
      <c r="AE25" s="296">
        <f>AE$51*投入係数表!X25</f>
        <v>0</v>
      </c>
      <c r="AF25" s="296">
        <f>AF$51*投入係数表!Y25</f>
        <v>0</v>
      </c>
      <c r="AG25" s="296">
        <f>AG$51*投入係数表!Z25</f>
        <v>0</v>
      </c>
      <c r="AH25" s="296">
        <f>AH$51*投入係数表!AA25</f>
        <v>0</v>
      </c>
      <c r="AI25" s="296">
        <f>AI$51*投入係数表!AB25</f>
        <v>0</v>
      </c>
      <c r="AJ25" s="296">
        <f>AJ$51*投入係数表!AC25</f>
        <v>0</v>
      </c>
      <c r="AK25" s="296">
        <f>AK$51*投入係数表!AD25</f>
        <v>0</v>
      </c>
      <c r="AL25" s="296">
        <f>AL$51*投入係数表!AE25</f>
        <v>0</v>
      </c>
      <c r="AM25" s="296">
        <f>AM$51*投入係数表!AF25</f>
        <v>0</v>
      </c>
      <c r="AN25" s="296">
        <f>AN$51*投入係数表!AG25</f>
        <v>0</v>
      </c>
      <c r="AO25" s="296">
        <f>AO$51*投入係数表!AH25</f>
        <v>0</v>
      </c>
      <c r="AP25" s="296">
        <f>AP$51*投入係数表!AI25</f>
        <v>0</v>
      </c>
      <c r="AQ25" s="296">
        <f>AQ$51*投入係数表!AJ25</f>
        <v>0</v>
      </c>
      <c r="AR25" s="296">
        <f>AR$51*投入係数表!AK25</f>
        <v>0</v>
      </c>
      <c r="AS25" s="296">
        <f>AS$51*投入係数表!AL25</f>
        <v>0</v>
      </c>
      <c r="AT25" s="296">
        <f>AT$51*投入係数表!AM25</f>
        <v>0</v>
      </c>
      <c r="AU25" s="296">
        <f>AU$51*投入係数表!AN25</f>
        <v>0</v>
      </c>
      <c r="AV25" s="298">
        <f t="shared" si="0"/>
        <v>0</v>
      </c>
      <c r="BK25" s="37"/>
      <c r="BL25" s="38"/>
      <c r="BM25" s="37"/>
      <c r="BN25" s="38"/>
      <c r="BO25" s="37"/>
      <c r="BP25" s="38"/>
    </row>
    <row r="26" spans="1:68" ht="15" customHeight="1">
      <c r="A26" s="341" t="s">
        <v>131</v>
      </c>
      <c r="B26" s="354" t="s">
        <v>326</v>
      </c>
      <c r="C26" s="304">
        <v>0</v>
      </c>
      <c r="D26" s="34"/>
      <c r="E26" s="341" t="s">
        <v>131</v>
      </c>
      <c r="F26" s="354" t="s">
        <v>326</v>
      </c>
      <c r="G26" s="304">
        <v>0</v>
      </c>
      <c r="I26" s="351" t="s">
        <v>131</v>
      </c>
      <c r="J26" s="352" t="s">
        <v>326</v>
      </c>
      <c r="K26" s="296">
        <f>K$51*投入係数表!D26</f>
        <v>0</v>
      </c>
      <c r="L26" s="296">
        <f>L$51*投入係数表!E26</f>
        <v>0</v>
      </c>
      <c r="M26" s="296">
        <f>M$51*投入係数表!F26</f>
        <v>0</v>
      </c>
      <c r="N26" s="296">
        <f>N$51*投入係数表!G26</f>
        <v>0</v>
      </c>
      <c r="O26" s="296">
        <f>O$51*投入係数表!H26</f>
        <v>0</v>
      </c>
      <c r="P26" s="296">
        <f>P$51*投入係数表!I26</f>
        <v>0</v>
      </c>
      <c r="Q26" s="296">
        <f>Q$51*投入係数表!J26</f>
        <v>0</v>
      </c>
      <c r="R26" s="296">
        <f>R$51*投入係数表!K26</f>
        <v>0</v>
      </c>
      <c r="S26" s="296">
        <f>S$51*投入係数表!L26</f>
        <v>0</v>
      </c>
      <c r="T26" s="296">
        <f>T$51*投入係数表!M26</f>
        <v>0</v>
      </c>
      <c r="U26" s="296">
        <f>U$51*投入係数表!N26</f>
        <v>0</v>
      </c>
      <c r="V26" s="296">
        <f>V$51*投入係数表!O26</f>
        <v>0</v>
      </c>
      <c r="W26" s="296">
        <f>W$51*投入係数表!P26</f>
        <v>0</v>
      </c>
      <c r="X26" s="296">
        <f>X$51*投入係数表!Q26</f>
        <v>0</v>
      </c>
      <c r="Y26" s="296">
        <f>Y$51*投入係数表!R26</f>
        <v>0</v>
      </c>
      <c r="Z26" s="296">
        <f>Z$51*投入係数表!S26</f>
        <v>0</v>
      </c>
      <c r="AA26" s="296">
        <f>AA$51*投入係数表!T26</f>
        <v>0</v>
      </c>
      <c r="AB26" s="296">
        <f>AB$51*投入係数表!U26</f>
        <v>0</v>
      </c>
      <c r="AC26" s="296">
        <f>AC$51*投入係数表!V26</f>
        <v>0</v>
      </c>
      <c r="AD26" s="296">
        <f>AD$51*投入係数表!W26</f>
        <v>0</v>
      </c>
      <c r="AE26" s="296">
        <f>AE$51*投入係数表!X26</f>
        <v>0</v>
      </c>
      <c r="AF26" s="296">
        <f>AF$51*投入係数表!Y26</f>
        <v>0</v>
      </c>
      <c r="AG26" s="296">
        <f>AG$51*投入係数表!Z26</f>
        <v>0</v>
      </c>
      <c r="AH26" s="296">
        <f>AH$51*投入係数表!AA26</f>
        <v>0</v>
      </c>
      <c r="AI26" s="296">
        <f>AI$51*投入係数表!AB26</f>
        <v>0</v>
      </c>
      <c r="AJ26" s="296">
        <f>AJ$51*投入係数表!AC26</f>
        <v>0</v>
      </c>
      <c r="AK26" s="296">
        <f>AK$51*投入係数表!AD26</f>
        <v>0</v>
      </c>
      <c r="AL26" s="296">
        <f>AL$51*投入係数表!AE26</f>
        <v>0</v>
      </c>
      <c r="AM26" s="296">
        <f>AM$51*投入係数表!AF26</f>
        <v>0</v>
      </c>
      <c r="AN26" s="296">
        <f>AN$51*投入係数表!AG26</f>
        <v>0</v>
      </c>
      <c r="AO26" s="296">
        <f>AO$51*投入係数表!AH26</f>
        <v>0</v>
      </c>
      <c r="AP26" s="296">
        <f>AP$51*投入係数表!AI26</f>
        <v>0</v>
      </c>
      <c r="AQ26" s="296">
        <f>AQ$51*投入係数表!AJ26</f>
        <v>0</v>
      </c>
      <c r="AR26" s="296">
        <f>AR$51*投入係数表!AK26</f>
        <v>0</v>
      </c>
      <c r="AS26" s="296">
        <f>AS$51*投入係数表!AL26</f>
        <v>0</v>
      </c>
      <c r="AT26" s="296">
        <f>AT$51*投入係数表!AM26</f>
        <v>0</v>
      </c>
      <c r="AU26" s="296">
        <f>AU$51*投入係数表!AN26</f>
        <v>0</v>
      </c>
      <c r="AV26" s="298">
        <f t="shared" si="0"/>
        <v>0</v>
      </c>
      <c r="BK26" s="37"/>
      <c r="BL26" s="38"/>
      <c r="BM26" s="37"/>
      <c r="BN26" s="38"/>
      <c r="BO26" s="37"/>
      <c r="BP26" s="38"/>
    </row>
    <row r="27" spans="1:68" ht="15" customHeight="1">
      <c r="A27" s="341" t="s">
        <v>327</v>
      </c>
      <c r="B27" s="350" t="s">
        <v>328</v>
      </c>
      <c r="C27" s="304">
        <v>0</v>
      </c>
      <c r="D27" s="34"/>
      <c r="E27" s="341" t="s">
        <v>327</v>
      </c>
      <c r="F27" s="350" t="s">
        <v>328</v>
      </c>
      <c r="G27" s="304">
        <v>0</v>
      </c>
      <c r="I27" s="351" t="s">
        <v>327</v>
      </c>
      <c r="J27" s="352" t="s">
        <v>328</v>
      </c>
      <c r="K27" s="296">
        <f>K$51*投入係数表!D27</f>
        <v>0</v>
      </c>
      <c r="L27" s="296">
        <f>L$51*投入係数表!E27</f>
        <v>0</v>
      </c>
      <c r="M27" s="296">
        <f>M$51*投入係数表!F27</f>
        <v>0</v>
      </c>
      <c r="N27" s="296">
        <f>N$51*投入係数表!G27</f>
        <v>0</v>
      </c>
      <c r="O27" s="296">
        <f>O$51*投入係数表!H27</f>
        <v>0</v>
      </c>
      <c r="P27" s="296">
        <f>P$51*投入係数表!I27</f>
        <v>0</v>
      </c>
      <c r="Q27" s="296">
        <f>Q$51*投入係数表!J27</f>
        <v>0</v>
      </c>
      <c r="R27" s="296">
        <f>R$51*投入係数表!K27</f>
        <v>0</v>
      </c>
      <c r="S27" s="296">
        <f>S$51*投入係数表!L27</f>
        <v>0</v>
      </c>
      <c r="T27" s="296">
        <f>T$51*投入係数表!M27</f>
        <v>0</v>
      </c>
      <c r="U27" s="296">
        <f>U$51*投入係数表!N27</f>
        <v>0</v>
      </c>
      <c r="V27" s="296">
        <f>V$51*投入係数表!O27</f>
        <v>0</v>
      </c>
      <c r="W27" s="296">
        <f>W$51*投入係数表!P27</f>
        <v>0</v>
      </c>
      <c r="X27" s="296">
        <f>X$51*投入係数表!Q27</f>
        <v>0</v>
      </c>
      <c r="Y27" s="296">
        <f>Y$51*投入係数表!R27</f>
        <v>0</v>
      </c>
      <c r="Z27" s="296">
        <f>Z$51*投入係数表!S27</f>
        <v>0</v>
      </c>
      <c r="AA27" s="296">
        <f>AA$51*投入係数表!T27</f>
        <v>0</v>
      </c>
      <c r="AB27" s="296">
        <f>AB$51*投入係数表!U27</f>
        <v>0</v>
      </c>
      <c r="AC27" s="296">
        <f>AC$51*投入係数表!V27</f>
        <v>0</v>
      </c>
      <c r="AD27" s="296">
        <f>AD$51*投入係数表!W27</f>
        <v>0</v>
      </c>
      <c r="AE27" s="296">
        <f>AE$51*投入係数表!X27</f>
        <v>0</v>
      </c>
      <c r="AF27" s="296">
        <f>AF$51*投入係数表!Y27</f>
        <v>0</v>
      </c>
      <c r="AG27" s="296">
        <f>AG$51*投入係数表!Z27</f>
        <v>0</v>
      </c>
      <c r="AH27" s="296">
        <f>AH$51*投入係数表!AA27</f>
        <v>0</v>
      </c>
      <c r="AI27" s="296">
        <f>AI$51*投入係数表!AB27</f>
        <v>0</v>
      </c>
      <c r="AJ27" s="296">
        <f>AJ$51*投入係数表!AC27</f>
        <v>0</v>
      </c>
      <c r="AK27" s="296">
        <f>AK$51*投入係数表!AD27</f>
        <v>0</v>
      </c>
      <c r="AL27" s="296">
        <f>AL$51*投入係数表!AE27</f>
        <v>0</v>
      </c>
      <c r="AM27" s="296">
        <f>AM$51*投入係数表!AF27</f>
        <v>0</v>
      </c>
      <c r="AN27" s="296">
        <f>AN$51*投入係数表!AG27</f>
        <v>0</v>
      </c>
      <c r="AO27" s="296">
        <f>AO$51*投入係数表!AH27</f>
        <v>0</v>
      </c>
      <c r="AP27" s="296">
        <f>AP$51*投入係数表!AI27</f>
        <v>0</v>
      </c>
      <c r="AQ27" s="296">
        <f>AQ$51*投入係数表!AJ27</f>
        <v>0</v>
      </c>
      <c r="AR27" s="296">
        <f>AR$51*投入係数表!AK27</f>
        <v>0</v>
      </c>
      <c r="AS27" s="296">
        <f>AS$51*投入係数表!AL27</f>
        <v>0</v>
      </c>
      <c r="AT27" s="296">
        <f>AT$51*投入係数表!AM27</f>
        <v>0</v>
      </c>
      <c r="AU27" s="296">
        <f>AU$51*投入係数表!AN27</f>
        <v>0</v>
      </c>
      <c r="AV27" s="298">
        <f t="shared" si="0"/>
        <v>0</v>
      </c>
      <c r="BK27" s="37"/>
      <c r="BL27" s="38"/>
      <c r="BM27" s="37"/>
      <c r="BN27" s="38"/>
      <c r="BO27" s="37"/>
      <c r="BP27" s="38"/>
    </row>
    <row r="28" spans="1:68" ht="15" customHeight="1">
      <c r="A28" s="341" t="s">
        <v>329</v>
      </c>
      <c r="B28" s="350" t="s">
        <v>330</v>
      </c>
      <c r="C28" s="304">
        <v>0</v>
      </c>
      <c r="D28" s="34"/>
      <c r="E28" s="341" t="s">
        <v>329</v>
      </c>
      <c r="F28" s="350" t="s">
        <v>330</v>
      </c>
      <c r="G28" s="304">
        <v>0</v>
      </c>
      <c r="I28" s="351" t="s">
        <v>329</v>
      </c>
      <c r="J28" s="352" t="s">
        <v>330</v>
      </c>
      <c r="K28" s="296">
        <f>K$51*投入係数表!D28</f>
        <v>0</v>
      </c>
      <c r="L28" s="296">
        <f>L$51*投入係数表!E28</f>
        <v>0</v>
      </c>
      <c r="M28" s="296">
        <f>M$51*投入係数表!F28</f>
        <v>0</v>
      </c>
      <c r="N28" s="296">
        <f>N$51*投入係数表!G28</f>
        <v>0</v>
      </c>
      <c r="O28" s="296">
        <f>O$51*投入係数表!H28</f>
        <v>0</v>
      </c>
      <c r="P28" s="296">
        <f>P$51*投入係数表!I28</f>
        <v>0</v>
      </c>
      <c r="Q28" s="296">
        <f>Q$51*投入係数表!J28</f>
        <v>0</v>
      </c>
      <c r="R28" s="296">
        <f>R$51*投入係数表!K28</f>
        <v>0</v>
      </c>
      <c r="S28" s="296">
        <f>S$51*投入係数表!L28</f>
        <v>0</v>
      </c>
      <c r="T28" s="296">
        <f>T$51*投入係数表!M28</f>
        <v>0</v>
      </c>
      <c r="U28" s="296">
        <f>U$51*投入係数表!N28</f>
        <v>0</v>
      </c>
      <c r="V28" s="296">
        <f>V$51*投入係数表!O28</f>
        <v>0</v>
      </c>
      <c r="W28" s="296">
        <f>W$51*投入係数表!P28</f>
        <v>0</v>
      </c>
      <c r="X28" s="296">
        <f>X$51*投入係数表!Q28</f>
        <v>0</v>
      </c>
      <c r="Y28" s="296">
        <f>Y$51*投入係数表!R28</f>
        <v>0</v>
      </c>
      <c r="Z28" s="296">
        <f>Z$51*投入係数表!S28</f>
        <v>0</v>
      </c>
      <c r="AA28" s="296">
        <f>AA$51*投入係数表!T28</f>
        <v>0</v>
      </c>
      <c r="AB28" s="296">
        <f>AB$51*投入係数表!U28</f>
        <v>0</v>
      </c>
      <c r="AC28" s="296">
        <f>AC$51*投入係数表!V28</f>
        <v>0</v>
      </c>
      <c r="AD28" s="296">
        <f>AD$51*投入係数表!W28</f>
        <v>0</v>
      </c>
      <c r="AE28" s="296">
        <f>AE$51*投入係数表!X28</f>
        <v>0</v>
      </c>
      <c r="AF28" s="296">
        <f>AF$51*投入係数表!Y28</f>
        <v>0</v>
      </c>
      <c r="AG28" s="296">
        <f>AG$51*投入係数表!Z28</f>
        <v>0</v>
      </c>
      <c r="AH28" s="296">
        <f>AH$51*投入係数表!AA28</f>
        <v>0</v>
      </c>
      <c r="AI28" s="296">
        <f>AI$51*投入係数表!AB28</f>
        <v>0</v>
      </c>
      <c r="AJ28" s="296">
        <f>AJ$51*投入係数表!AC28</f>
        <v>0</v>
      </c>
      <c r="AK28" s="296">
        <f>AK$51*投入係数表!AD28</f>
        <v>0</v>
      </c>
      <c r="AL28" s="296">
        <f>AL$51*投入係数表!AE28</f>
        <v>0</v>
      </c>
      <c r="AM28" s="296">
        <f>AM$51*投入係数表!AF28</f>
        <v>0</v>
      </c>
      <c r="AN28" s="296">
        <f>AN$51*投入係数表!AG28</f>
        <v>0</v>
      </c>
      <c r="AO28" s="296">
        <f>AO$51*投入係数表!AH28</f>
        <v>0</v>
      </c>
      <c r="AP28" s="296">
        <f>AP$51*投入係数表!AI28</f>
        <v>0</v>
      </c>
      <c r="AQ28" s="296">
        <f>AQ$51*投入係数表!AJ28</f>
        <v>0</v>
      </c>
      <c r="AR28" s="296">
        <f>AR$51*投入係数表!AK28</f>
        <v>0</v>
      </c>
      <c r="AS28" s="296">
        <f>AS$51*投入係数表!AL28</f>
        <v>0</v>
      </c>
      <c r="AT28" s="296">
        <f>AT$51*投入係数表!AM28</f>
        <v>0</v>
      </c>
      <c r="AU28" s="296">
        <f>AU$51*投入係数表!AN28</f>
        <v>0</v>
      </c>
      <c r="AV28" s="298">
        <f t="shared" si="0"/>
        <v>0</v>
      </c>
      <c r="BK28" s="37"/>
      <c r="BL28" s="38"/>
      <c r="BM28" s="37"/>
      <c r="BN28" s="38"/>
      <c r="BO28" s="37"/>
      <c r="BP28" s="38"/>
    </row>
    <row r="29" spans="1:68" ht="15" customHeight="1">
      <c r="A29" s="341" t="s">
        <v>12</v>
      </c>
      <c r="B29" s="350" t="s">
        <v>331</v>
      </c>
      <c r="C29" s="304">
        <v>0</v>
      </c>
      <c r="D29" s="34"/>
      <c r="E29" s="341" t="s">
        <v>12</v>
      </c>
      <c r="F29" s="350" t="s">
        <v>331</v>
      </c>
      <c r="G29" s="304">
        <v>0</v>
      </c>
      <c r="I29" s="351" t="s">
        <v>12</v>
      </c>
      <c r="J29" s="352" t="s">
        <v>331</v>
      </c>
      <c r="K29" s="296">
        <f>K$51*投入係数表!D29</f>
        <v>0</v>
      </c>
      <c r="L29" s="296">
        <f>L$51*投入係数表!E29</f>
        <v>0</v>
      </c>
      <c r="M29" s="296">
        <f>M$51*投入係数表!F29</f>
        <v>0</v>
      </c>
      <c r="N29" s="296">
        <f>N$51*投入係数表!G29</f>
        <v>0</v>
      </c>
      <c r="O29" s="296">
        <f>O$51*投入係数表!H29</f>
        <v>0</v>
      </c>
      <c r="P29" s="296">
        <f>P$51*投入係数表!I29</f>
        <v>0</v>
      </c>
      <c r="Q29" s="296">
        <f>Q$51*投入係数表!J29</f>
        <v>0</v>
      </c>
      <c r="R29" s="296">
        <f>R$51*投入係数表!K29</f>
        <v>0</v>
      </c>
      <c r="S29" s="296">
        <f>S$51*投入係数表!L29</f>
        <v>0</v>
      </c>
      <c r="T29" s="296">
        <f>T$51*投入係数表!M29</f>
        <v>0</v>
      </c>
      <c r="U29" s="296">
        <f>U$51*投入係数表!N29</f>
        <v>0</v>
      </c>
      <c r="V29" s="296">
        <f>V$51*投入係数表!O29</f>
        <v>0</v>
      </c>
      <c r="W29" s="296">
        <f>W$51*投入係数表!P29</f>
        <v>0</v>
      </c>
      <c r="X29" s="296">
        <f>X$51*投入係数表!Q29</f>
        <v>0</v>
      </c>
      <c r="Y29" s="296">
        <f>Y$51*投入係数表!R29</f>
        <v>0</v>
      </c>
      <c r="Z29" s="296">
        <f>Z$51*投入係数表!S29</f>
        <v>0</v>
      </c>
      <c r="AA29" s="296">
        <f>AA$51*投入係数表!T29</f>
        <v>0</v>
      </c>
      <c r="AB29" s="296">
        <f>AB$51*投入係数表!U29</f>
        <v>0</v>
      </c>
      <c r="AC29" s="296">
        <f>AC$51*投入係数表!V29</f>
        <v>0</v>
      </c>
      <c r="AD29" s="296">
        <f>AD$51*投入係数表!W29</f>
        <v>0</v>
      </c>
      <c r="AE29" s="296">
        <f>AE$51*投入係数表!X29</f>
        <v>0</v>
      </c>
      <c r="AF29" s="296">
        <f>AF$51*投入係数表!Y29</f>
        <v>0</v>
      </c>
      <c r="AG29" s="296">
        <f>AG$51*投入係数表!Z29</f>
        <v>0</v>
      </c>
      <c r="AH29" s="296">
        <f>AH$51*投入係数表!AA29</f>
        <v>0</v>
      </c>
      <c r="AI29" s="296">
        <f>AI$51*投入係数表!AB29</f>
        <v>0</v>
      </c>
      <c r="AJ29" s="296">
        <f>AJ$51*投入係数表!AC29</f>
        <v>0</v>
      </c>
      <c r="AK29" s="296">
        <f>AK$51*投入係数表!AD29</f>
        <v>0</v>
      </c>
      <c r="AL29" s="296">
        <f>AL$51*投入係数表!AE29</f>
        <v>0</v>
      </c>
      <c r="AM29" s="296">
        <f>AM$51*投入係数表!AF29</f>
        <v>0</v>
      </c>
      <c r="AN29" s="296">
        <f>AN$51*投入係数表!AG29</f>
        <v>0</v>
      </c>
      <c r="AO29" s="296">
        <f>AO$51*投入係数表!AH29</f>
        <v>0</v>
      </c>
      <c r="AP29" s="296">
        <f>AP$51*投入係数表!AI29</f>
        <v>0</v>
      </c>
      <c r="AQ29" s="296">
        <f>AQ$51*投入係数表!AJ29</f>
        <v>0</v>
      </c>
      <c r="AR29" s="296">
        <f>AR$51*投入係数表!AK29</f>
        <v>0</v>
      </c>
      <c r="AS29" s="296">
        <f>AS$51*投入係数表!AL29</f>
        <v>0</v>
      </c>
      <c r="AT29" s="296">
        <f>AT$51*投入係数表!AM29</f>
        <v>0</v>
      </c>
      <c r="AU29" s="296">
        <f>AU$51*投入係数表!AN29</f>
        <v>0</v>
      </c>
      <c r="AV29" s="298">
        <f t="shared" si="0"/>
        <v>0</v>
      </c>
      <c r="BK29" s="37">
        <v>1243603</v>
      </c>
      <c r="BL29" s="38" t="s">
        <v>10</v>
      </c>
      <c r="BM29" s="37">
        <v>592005</v>
      </c>
      <c r="BN29" s="38" t="s">
        <v>10</v>
      </c>
      <c r="BO29" s="37">
        <v>1835608</v>
      </c>
      <c r="BP29" s="38" t="s">
        <v>10</v>
      </c>
    </row>
    <row r="30" spans="1:68" ht="15" customHeight="1">
      <c r="A30" s="341" t="s">
        <v>332</v>
      </c>
      <c r="B30" s="350" t="s">
        <v>333</v>
      </c>
      <c r="C30" s="304">
        <v>0</v>
      </c>
      <c r="D30" s="34"/>
      <c r="E30" s="341" t="s">
        <v>332</v>
      </c>
      <c r="F30" s="350" t="s">
        <v>333</v>
      </c>
      <c r="G30" s="304">
        <v>0</v>
      </c>
      <c r="I30" s="351" t="s">
        <v>332</v>
      </c>
      <c r="J30" s="352" t="s">
        <v>333</v>
      </c>
      <c r="K30" s="296">
        <f>K$51*投入係数表!D30</f>
        <v>0</v>
      </c>
      <c r="L30" s="296">
        <f>L$51*投入係数表!E30</f>
        <v>0</v>
      </c>
      <c r="M30" s="296">
        <f>M$51*投入係数表!F30</f>
        <v>0</v>
      </c>
      <c r="N30" s="296">
        <f>N$51*投入係数表!G30</f>
        <v>0</v>
      </c>
      <c r="O30" s="296">
        <f>O$51*投入係数表!H30</f>
        <v>0</v>
      </c>
      <c r="P30" s="296">
        <f>P$51*投入係数表!I30</f>
        <v>0</v>
      </c>
      <c r="Q30" s="296">
        <f>Q$51*投入係数表!J30</f>
        <v>0</v>
      </c>
      <c r="R30" s="296">
        <f>R$51*投入係数表!K30</f>
        <v>0</v>
      </c>
      <c r="S30" s="296">
        <f>S$51*投入係数表!L30</f>
        <v>0</v>
      </c>
      <c r="T30" s="296">
        <f>T$51*投入係数表!M30</f>
        <v>0</v>
      </c>
      <c r="U30" s="296">
        <f>U$51*投入係数表!N30</f>
        <v>0</v>
      </c>
      <c r="V30" s="296">
        <f>V$51*投入係数表!O30</f>
        <v>0</v>
      </c>
      <c r="W30" s="296">
        <f>W$51*投入係数表!P30</f>
        <v>0</v>
      </c>
      <c r="X30" s="296">
        <f>X$51*投入係数表!Q30</f>
        <v>0</v>
      </c>
      <c r="Y30" s="296">
        <f>Y$51*投入係数表!R30</f>
        <v>0</v>
      </c>
      <c r="Z30" s="296">
        <f>Z$51*投入係数表!S30</f>
        <v>0</v>
      </c>
      <c r="AA30" s="296">
        <f>AA$51*投入係数表!T30</f>
        <v>0</v>
      </c>
      <c r="AB30" s="296">
        <f>AB$51*投入係数表!U30</f>
        <v>0</v>
      </c>
      <c r="AC30" s="296">
        <f>AC$51*投入係数表!V30</f>
        <v>0</v>
      </c>
      <c r="AD30" s="296">
        <f>AD$51*投入係数表!W30</f>
        <v>0</v>
      </c>
      <c r="AE30" s="296">
        <f>AE$51*投入係数表!X30</f>
        <v>0</v>
      </c>
      <c r="AF30" s="296">
        <f>AF$51*投入係数表!Y30</f>
        <v>0</v>
      </c>
      <c r="AG30" s="296">
        <f>AG$51*投入係数表!Z30</f>
        <v>0</v>
      </c>
      <c r="AH30" s="296">
        <f>AH$51*投入係数表!AA30</f>
        <v>0</v>
      </c>
      <c r="AI30" s="296">
        <f>AI$51*投入係数表!AB30</f>
        <v>0</v>
      </c>
      <c r="AJ30" s="296">
        <f>AJ$51*投入係数表!AC30</f>
        <v>0</v>
      </c>
      <c r="AK30" s="296">
        <f>AK$51*投入係数表!AD30</f>
        <v>0</v>
      </c>
      <c r="AL30" s="296">
        <f>AL$51*投入係数表!AE30</f>
        <v>0</v>
      </c>
      <c r="AM30" s="296">
        <f>AM$51*投入係数表!AF30</f>
        <v>0</v>
      </c>
      <c r="AN30" s="296">
        <f>AN$51*投入係数表!AG30</f>
        <v>0</v>
      </c>
      <c r="AO30" s="296">
        <f>AO$51*投入係数表!AH30</f>
        <v>0</v>
      </c>
      <c r="AP30" s="296">
        <f>AP$51*投入係数表!AI30</f>
        <v>0</v>
      </c>
      <c r="AQ30" s="296">
        <f>AQ$51*投入係数表!AJ30</f>
        <v>0</v>
      </c>
      <c r="AR30" s="296">
        <f>AR$51*投入係数表!AK30</f>
        <v>0</v>
      </c>
      <c r="AS30" s="296">
        <f>AS$51*投入係数表!AL30</f>
        <v>0</v>
      </c>
      <c r="AT30" s="296">
        <f>AT$51*投入係数表!AM30</f>
        <v>0</v>
      </c>
      <c r="AU30" s="296">
        <f>AU$51*投入係数表!AN30</f>
        <v>0</v>
      </c>
      <c r="AV30" s="298">
        <f t="shared" si="0"/>
        <v>0</v>
      </c>
      <c r="BK30" s="37"/>
      <c r="BL30" s="38"/>
      <c r="BM30" s="37"/>
      <c r="BN30" s="38"/>
      <c r="BO30" s="37"/>
      <c r="BP30" s="38"/>
    </row>
    <row r="31" spans="1:68" ht="15" customHeight="1">
      <c r="A31" s="341" t="s">
        <v>334</v>
      </c>
      <c r="B31" s="350" t="s">
        <v>335</v>
      </c>
      <c r="C31" s="304">
        <v>0</v>
      </c>
      <c r="D31" s="34"/>
      <c r="E31" s="341" t="s">
        <v>334</v>
      </c>
      <c r="F31" s="350" t="s">
        <v>335</v>
      </c>
      <c r="G31" s="304">
        <v>0</v>
      </c>
      <c r="I31" s="351" t="s">
        <v>334</v>
      </c>
      <c r="J31" s="352" t="s">
        <v>335</v>
      </c>
      <c r="K31" s="296">
        <f>K$51*投入係数表!D31</f>
        <v>0</v>
      </c>
      <c r="L31" s="296">
        <f>L$51*投入係数表!E31</f>
        <v>0</v>
      </c>
      <c r="M31" s="296">
        <f>M$51*投入係数表!F31</f>
        <v>0</v>
      </c>
      <c r="N31" s="296">
        <f>N$51*投入係数表!G31</f>
        <v>0</v>
      </c>
      <c r="O31" s="296">
        <f>O$51*投入係数表!H31</f>
        <v>0</v>
      </c>
      <c r="P31" s="296">
        <f>P$51*投入係数表!I31</f>
        <v>0</v>
      </c>
      <c r="Q31" s="296">
        <f>Q$51*投入係数表!J31</f>
        <v>0</v>
      </c>
      <c r="R31" s="296">
        <f>R$51*投入係数表!K31</f>
        <v>0</v>
      </c>
      <c r="S31" s="296">
        <f>S$51*投入係数表!L31</f>
        <v>0</v>
      </c>
      <c r="T31" s="296">
        <f>T$51*投入係数表!M31</f>
        <v>0</v>
      </c>
      <c r="U31" s="296">
        <f>U$51*投入係数表!N31</f>
        <v>0</v>
      </c>
      <c r="V31" s="296">
        <f>V$51*投入係数表!O31</f>
        <v>0</v>
      </c>
      <c r="W31" s="296">
        <f>W$51*投入係数表!P31</f>
        <v>0</v>
      </c>
      <c r="X31" s="296">
        <f>X$51*投入係数表!Q31</f>
        <v>0</v>
      </c>
      <c r="Y31" s="296">
        <f>Y$51*投入係数表!R31</f>
        <v>0</v>
      </c>
      <c r="Z31" s="296">
        <f>Z$51*投入係数表!S31</f>
        <v>0</v>
      </c>
      <c r="AA31" s="296">
        <f>AA$51*投入係数表!T31</f>
        <v>0</v>
      </c>
      <c r="AB31" s="296">
        <f>AB$51*投入係数表!U31</f>
        <v>0</v>
      </c>
      <c r="AC31" s="296">
        <f>AC$51*投入係数表!V31</f>
        <v>0</v>
      </c>
      <c r="AD31" s="296">
        <f>AD$51*投入係数表!W31</f>
        <v>0</v>
      </c>
      <c r="AE31" s="296">
        <f>AE$51*投入係数表!X31</f>
        <v>0</v>
      </c>
      <c r="AF31" s="296">
        <f>AF$51*投入係数表!Y31</f>
        <v>0</v>
      </c>
      <c r="AG31" s="296">
        <f>AG$51*投入係数表!Z31</f>
        <v>0</v>
      </c>
      <c r="AH31" s="296">
        <f>AH$51*投入係数表!AA31</f>
        <v>0</v>
      </c>
      <c r="AI31" s="296">
        <f>AI$51*投入係数表!AB31</f>
        <v>0</v>
      </c>
      <c r="AJ31" s="296">
        <f>AJ$51*投入係数表!AC31</f>
        <v>0</v>
      </c>
      <c r="AK31" s="296">
        <f>AK$51*投入係数表!AD31</f>
        <v>0</v>
      </c>
      <c r="AL31" s="296">
        <f>AL$51*投入係数表!AE31</f>
        <v>0</v>
      </c>
      <c r="AM31" s="296">
        <f>AM$51*投入係数表!AF31</f>
        <v>0</v>
      </c>
      <c r="AN31" s="296">
        <f>AN$51*投入係数表!AG31</f>
        <v>0</v>
      </c>
      <c r="AO31" s="296">
        <f>AO$51*投入係数表!AH31</f>
        <v>0</v>
      </c>
      <c r="AP31" s="296">
        <f>AP$51*投入係数表!AI31</f>
        <v>0</v>
      </c>
      <c r="AQ31" s="296">
        <f>AQ$51*投入係数表!AJ31</f>
        <v>0</v>
      </c>
      <c r="AR31" s="296">
        <f>AR$51*投入係数表!AK31</f>
        <v>0</v>
      </c>
      <c r="AS31" s="296">
        <f>AS$51*投入係数表!AL31</f>
        <v>0</v>
      </c>
      <c r="AT31" s="296">
        <f>AT$51*投入係数表!AM31</f>
        <v>0</v>
      </c>
      <c r="AU31" s="296">
        <f>AU$51*投入係数表!AN31</f>
        <v>0</v>
      </c>
      <c r="AV31" s="298">
        <f t="shared" si="0"/>
        <v>0</v>
      </c>
      <c r="BK31" s="37"/>
      <c r="BL31" s="38"/>
      <c r="BM31" s="37"/>
      <c r="BN31" s="38"/>
      <c r="BO31" s="37"/>
      <c r="BP31" s="38"/>
    </row>
    <row r="32" spans="1:68" ht="15" customHeight="1">
      <c r="A32" s="341" t="s">
        <v>336</v>
      </c>
      <c r="B32" s="350" t="s">
        <v>6</v>
      </c>
      <c r="C32" s="304">
        <v>0</v>
      </c>
      <c r="D32" s="34"/>
      <c r="E32" s="341" t="s">
        <v>336</v>
      </c>
      <c r="F32" s="350" t="s">
        <v>6</v>
      </c>
      <c r="G32" s="304">
        <v>0</v>
      </c>
      <c r="I32" s="351" t="s">
        <v>336</v>
      </c>
      <c r="J32" s="352" t="s">
        <v>6</v>
      </c>
      <c r="K32" s="296">
        <f>K$51*投入係数表!D32</f>
        <v>0</v>
      </c>
      <c r="L32" s="296">
        <f>L$51*投入係数表!E32</f>
        <v>0</v>
      </c>
      <c r="M32" s="296">
        <f>M$51*投入係数表!F32</f>
        <v>0</v>
      </c>
      <c r="N32" s="296">
        <f>N$51*投入係数表!G32</f>
        <v>0</v>
      </c>
      <c r="O32" s="296">
        <f>O$51*投入係数表!H32</f>
        <v>0</v>
      </c>
      <c r="P32" s="296">
        <f>P$51*投入係数表!I32</f>
        <v>0</v>
      </c>
      <c r="Q32" s="296">
        <f>Q$51*投入係数表!J32</f>
        <v>0</v>
      </c>
      <c r="R32" s="296">
        <f>R$51*投入係数表!K32</f>
        <v>0</v>
      </c>
      <c r="S32" s="296">
        <f>S$51*投入係数表!L32</f>
        <v>0</v>
      </c>
      <c r="T32" s="296">
        <f>T$51*投入係数表!M32</f>
        <v>0</v>
      </c>
      <c r="U32" s="296">
        <f>U$51*投入係数表!N32</f>
        <v>0</v>
      </c>
      <c r="V32" s="296">
        <f>V$51*投入係数表!O32</f>
        <v>0</v>
      </c>
      <c r="W32" s="296">
        <f>W$51*投入係数表!P32</f>
        <v>0</v>
      </c>
      <c r="X32" s="296">
        <f>X$51*投入係数表!Q32</f>
        <v>0</v>
      </c>
      <c r="Y32" s="296">
        <f>Y$51*投入係数表!R32</f>
        <v>0</v>
      </c>
      <c r="Z32" s="296">
        <f>Z$51*投入係数表!S32</f>
        <v>0</v>
      </c>
      <c r="AA32" s="296">
        <f>AA$51*投入係数表!T32</f>
        <v>0</v>
      </c>
      <c r="AB32" s="296">
        <f>AB$51*投入係数表!U32</f>
        <v>0</v>
      </c>
      <c r="AC32" s="296">
        <f>AC$51*投入係数表!V32</f>
        <v>0</v>
      </c>
      <c r="AD32" s="296">
        <f>AD$51*投入係数表!W32</f>
        <v>0</v>
      </c>
      <c r="AE32" s="296">
        <f>AE$51*投入係数表!X32</f>
        <v>0</v>
      </c>
      <c r="AF32" s="296">
        <f>AF$51*投入係数表!Y32</f>
        <v>0</v>
      </c>
      <c r="AG32" s="296">
        <f>AG$51*投入係数表!Z32</f>
        <v>0</v>
      </c>
      <c r="AH32" s="296">
        <f>AH$51*投入係数表!AA32</f>
        <v>0</v>
      </c>
      <c r="AI32" s="296">
        <f>AI$51*投入係数表!AB32</f>
        <v>0</v>
      </c>
      <c r="AJ32" s="296">
        <f>AJ$51*投入係数表!AC32</f>
        <v>0</v>
      </c>
      <c r="AK32" s="296">
        <f>AK$51*投入係数表!AD32</f>
        <v>0</v>
      </c>
      <c r="AL32" s="296">
        <f>AL$51*投入係数表!AE32</f>
        <v>0</v>
      </c>
      <c r="AM32" s="296">
        <f>AM$51*投入係数表!AF32</f>
        <v>0</v>
      </c>
      <c r="AN32" s="296">
        <f>AN$51*投入係数表!AG32</f>
        <v>0</v>
      </c>
      <c r="AO32" s="296">
        <f>AO$51*投入係数表!AH32</f>
        <v>0</v>
      </c>
      <c r="AP32" s="296">
        <f>AP$51*投入係数表!AI32</f>
        <v>0</v>
      </c>
      <c r="AQ32" s="296">
        <f>AQ$51*投入係数表!AJ32</f>
        <v>0</v>
      </c>
      <c r="AR32" s="296">
        <f>AR$51*投入係数表!AK32</f>
        <v>0</v>
      </c>
      <c r="AS32" s="296">
        <f>AS$51*投入係数表!AL32</f>
        <v>0</v>
      </c>
      <c r="AT32" s="296">
        <f>AT$51*投入係数表!AM32</f>
        <v>0</v>
      </c>
      <c r="AU32" s="296">
        <f>AU$51*投入係数表!AN32</f>
        <v>0</v>
      </c>
      <c r="AV32" s="298">
        <f t="shared" si="0"/>
        <v>0</v>
      </c>
      <c r="BK32" s="37"/>
      <c r="BL32" s="38"/>
      <c r="BM32" s="37"/>
      <c r="BN32" s="38"/>
      <c r="BO32" s="37"/>
      <c r="BP32" s="38"/>
    </row>
    <row r="33" spans="1:68" ht="15" customHeight="1">
      <c r="A33" s="341" t="s">
        <v>132</v>
      </c>
      <c r="B33" s="350" t="s">
        <v>462</v>
      </c>
      <c r="C33" s="304">
        <v>0</v>
      </c>
      <c r="D33" s="34"/>
      <c r="E33" s="341" t="s">
        <v>132</v>
      </c>
      <c r="F33" s="350" t="s">
        <v>462</v>
      </c>
      <c r="G33" s="304">
        <v>0</v>
      </c>
      <c r="I33" s="351" t="s">
        <v>132</v>
      </c>
      <c r="J33" s="352" t="s">
        <v>462</v>
      </c>
      <c r="K33" s="296">
        <f>K$51*投入係数表!D33</f>
        <v>0</v>
      </c>
      <c r="L33" s="296">
        <f>L$51*投入係数表!E33</f>
        <v>0</v>
      </c>
      <c r="M33" s="296">
        <f>M$51*投入係数表!F33</f>
        <v>0</v>
      </c>
      <c r="N33" s="296">
        <f>N$51*投入係数表!G33</f>
        <v>0</v>
      </c>
      <c r="O33" s="296">
        <f>O$51*投入係数表!H33</f>
        <v>0</v>
      </c>
      <c r="P33" s="296">
        <f>P$51*投入係数表!I33</f>
        <v>0</v>
      </c>
      <c r="Q33" s="296">
        <f>Q$51*投入係数表!J33</f>
        <v>0</v>
      </c>
      <c r="R33" s="296">
        <f>R$51*投入係数表!K33</f>
        <v>0</v>
      </c>
      <c r="S33" s="296">
        <f>S$51*投入係数表!L33</f>
        <v>0</v>
      </c>
      <c r="T33" s="296">
        <f>T$51*投入係数表!M33</f>
        <v>0</v>
      </c>
      <c r="U33" s="296">
        <f>U$51*投入係数表!N33</f>
        <v>0</v>
      </c>
      <c r="V33" s="296">
        <f>V$51*投入係数表!O33</f>
        <v>0</v>
      </c>
      <c r="W33" s="296">
        <f>W$51*投入係数表!P33</f>
        <v>0</v>
      </c>
      <c r="X33" s="296">
        <f>X$51*投入係数表!Q33</f>
        <v>0</v>
      </c>
      <c r="Y33" s="296">
        <f>Y$51*投入係数表!R33</f>
        <v>0</v>
      </c>
      <c r="Z33" s="296">
        <f>Z$51*投入係数表!S33</f>
        <v>0</v>
      </c>
      <c r="AA33" s="296">
        <f>AA$51*投入係数表!T33</f>
        <v>0</v>
      </c>
      <c r="AB33" s="296">
        <f>AB$51*投入係数表!U33</f>
        <v>0</v>
      </c>
      <c r="AC33" s="296">
        <f>AC$51*投入係数表!V33</f>
        <v>0</v>
      </c>
      <c r="AD33" s="296">
        <f>AD$51*投入係数表!W33</f>
        <v>0</v>
      </c>
      <c r="AE33" s="296">
        <f>AE$51*投入係数表!X33</f>
        <v>0</v>
      </c>
      <c r="AF33" s="296">
        <f>AF$51*投入係数表!Y33</f>
        <v>0</v>
      </c>
      <c r="AG33" s="296">
        <f>AG$51*投入係数表!Z33</f>
        <v>0</v>
      </c>
      <c r="AH33" s="296">
        <f>AH$51*投入係数表!AA33</f>
        <v>0</v>
      </c>
      <c r="AI33" s="296">
        <f>AI$51*投入係数表!AB33</f>
        <v>0</v>
      </c>
      <c r="AJ33" s="296">
        <f>AJ$51*投入係数表!AC33</f>
        <v>0</v>
      </c>
      <c r="AK33" s="296">
        <f>AK$51*投入係数表!AD33</f>
        <v>0</v>
      </c>
      <c r="AL33" s="296">
        <f>AL$51*投入係数表!AE33</f>
        <v>0</v>
      </c>
      <c r="AM33" s="296">
        <f>AM$51*投入係数表!AF33</f>
        <v>0</v>
      </c>
      <c r="AN33" s="296">
        <f>AN$51*投入係数表!AG33</f>
        <v>0</v>
      </c>
      <c r="AO33" s="296">
        <f>AO$51*投入係数表!AH33</f>
        <v>0</v>
      </c>
      <c r="AP33" s="296">
        <f>AP$51*投入係数表!AI33</f>
        <v>0</v>
      </c>
      <c r="AQ33" s="296">
        <f>AQ$51*投入係数表!AJ33</f>
        <v>0</v>
      </c>
      <c r="AR33" s="296">
        <f>AR$51*投入係数表!AK33</f>
        <v>0</v>
      </c>
      <c r="AS33" s="296">
        <f>AS$51*投入係数表!AL33</f>
        <v>0</v>
      </c>
      <c r="AT33" s="296">
        <f>AT$51*投入係数表!AM33</f>
        <v>0</v>
      </c>
      <c r="AU33" s="296">
        <f>AU$51*投入係数表!AN33</f>
        <v>0</v>
      </c>
      <c r="AV33" s="298">
        <f t="shared" si="0"/>
        <v>0</v>
      </c>
      <c r="BK33" s="37">
        <v>72778</v>
      </c>
      <c r="BL33" s="38" t="s">
        <v>10</v>
      </c>
      <c r="BM33" s="37">
        <v>743586</v>
      </c>
      <c r="BN33" s="38" t="s">
        <v>10</v>
      </c>
      <c r="BO33" s="37">
        <v>816364</v>
      </c>
      <c r="BP33" s="38" t="s">
        <v>10</v>
      </c>
    </row>
    <row r="34" spans="1:68" ht="15" customHeight="1">
      <c r="A34" s="341" t="s">
        <v>337</v>
      </c>
      <c r="B34" s="350" t="s">
        <v>463</v>
      </c>
      <c r="C34" s="304">
        <v>0</v>
      </c>
      <c r="D34" s="34"/>
      <c r="E34" s="341" t="s">
        <v>337</v>
      </c>
      <c r="F34" s="350" t="s">
        <v>463</v>
      </c>
      <c r="G34" s="304">
        <v>0</v>
      </c>
      <c r="I34" s="351" t="s">
        <v>337</v>
      </c>
      <c r="J34" s="352" t="s">
        <v>463</v>
      </c>
      <c r="K34" s="296">
        <f>K$51*投入係数表!D34</f>
        <v>0</v>
      </c>
      <c r="L34" s="296">
        <f>L$51*投入係数表!E34</f>
        <v>0</v>
      </c>
      <c r="M34" s="296">
        <f>M$51*投入係数表!F34</f>
        <v>0</v>
      </c>
      <c r="N34" s="296">
        <f>N$51*投入係数表!G34</f>
        <v>0</v>
      </c>
      <c r="O34" s="296">
        <f>O$51*投入係数表!H34</f>
        <v>0</v>
      </c>
      <c r="P34" s="296">
        <f>P$51*投入係数表!I34</f>
        <v>0</v>
      </c>
      <c r="Q34" s="296">
        <f>Q$51*投入係数表!J34</f>
        <v>0</v>
      </c>
      <c r="R34" s="296">
        <f>R$51*投入係数表!K34</f>
        <v>0</v>
      </c>
      <c r="S34" s="296">
        <f>S$51*投入係数表!L34</f>
        <v>0</v>
      </c>
      <c r="T34" s="296">
        <f>T$51*投入係数表!M34</f>
        <v>0</v>
      </c>
      <c r="U34" s="296">
        <f>U$51*投入係数表!N34</f>
        <v>0</v>
      </c>
      <c r="V34" s="296">
        <f>V$51*投入係数表!O34</f>
        <v>0</v>
      </c>
      <c r="W34" s="296">
        <f>W$51*投入係数表!P34</f>
        <v>0</v>
      </c>
      <c r="X34" s="296">
        <f>X$51*投入係数表!Q34</f>
        <v>0</v>
      </c>
      <c r="Y34" s="296">
        <f>Y$51*投入係数表!R34</f>
        <v>0</v>
      </c>
      <c r="Z34" s="296">
        <f>Z$51*投入係数表!S34</f>
        <v>0</v>
      </c>
      <c r="AA34" s="296">
        <f>AA$51*投入係数表!T34</f>
        <v>0</v>
      </c>
      <c r="AB34" s="296">
        <f>AB$51*投入係数表!U34</f>
        <v>0</v>
      </c>
      <c r="AC34" s="296">
        <f>AC$51*投入係数表!V34</f>
        <v>0</v>
      </c>
      <c r="AD34" s="296">
        <f>AD$51*投入係数表!W34</f>
        <v>0</v>
      </c>
      <c r="AE34" s="296">
        <f>AE$51*投入係数表!X34</f>
        <v>0</v>
      </c>
      <c r="AF34" s="296">
        <f>AF$51*投入係数表!Y34</f>
        <v>0</v>
      </c>
      <c r="AG34" s="296">
        <f>AG$51*投入係数表!Z34</f>
        <v>0</v>
      </c>
      <c r="AH34" s="296">
        <f>AH$51*投入係数表!AA34</f>
        <v>0</v>
      </c>
      <c r="AI34" s="296">
        <f>AI$51*投入係数表!AB34</f>
        <v>0</v>
      </c>
      <c r="AJ34" s="296">
        <f>AJ$51*投入係数表!AC34</f>
        <v>0</v>
      </c>
      <c r="AK34" s="296">
        <f>AK$51*投入係数表!AD34</f>
        <v>0</v>
      </c>
      <c r="AL34" s="296">
        <f>AL$51*投入係数表!AE34</f>
        <v>0</v>
      </c>
      <c r="AM34" s="296">
        <f>AM$51*投入係数表!AF34</f>
        <v>0</v>
      </c>
      <c r="AN34" s="296">
        <f>AN$51*投入係数表!AG34</f>
        <v>0</v>
      </c>
      <c r="AO34" s="296">
        <f>AO$51*投入係数表!AH34</f>
        <v>0</v>
      </c>
      <c r="AP34" s="296">
        <f>AP$51*投入係数表!AI34</f>
        <v>0</v>
      </c>
      <c r="AQ34" s="296">
        <f>AQ$51*投入係数表!AJ34</f>
        <v>0</v>
      </c>
      <c r="AR34" s="296">
        <f>AR$51*投入係数表!AK34</f>
        <v>0</v>
      </c>
      <c r="AS34" s="296">
        <f>AS$51*投入係数表!AL34</f>
        <v>0</v>
      </c>
      <c r="AT34" s="296">
        <f>AT$51*投入係数表!AM34</f>
        <v>0</v>
      </c>
      <c r="AU34" s="296">
        <f>AU$51*投入係数表!AN34</f>
        <v>0</v>
      </c>
      <c r="AV34" s="298">
        <f t="shared" si="0"/>
        <v>0</v>
      </c>
      <c r="BK34" s="37">
        <v>135809</v>
      </c>
      <c r="BL34" s="38" t="s">
        <v>10</v>
      </c>
      <c r="BM34" s="37">
        <v>135205</v>
      </c>
      <c r="BN34" s="38" t="s">
        <v>10</v>
      </c>
      <c r="BO34" s="37">
        <v>271014</v>
      </c>
      <c r="BP34" s="38" t="s">
        <v>10</v>
      </c>
    </row>
    <row r="35" spans="1:68" ht="15" customHeight="1">
      <c r="A35" s="341" t="s">
        <v>338</v>
      </c>
      <c r="B35" s="350" t="s">
        <v>339</v>
      </c>
      <c r="C35" s="304">
        <v>0</v>
      </c>
      <c r="D35" s="34"/>
      <c r="E35" s="341" t="s">
        <v>338</v>
      </c>
      <c r="F35" s="350" t="s">
        <v>339</v>
      </c>
      <c r="G35" s="304">
        <v>0</v>
      </c>
      <c r="I35" s="351" t="s">
        <v>338</v>
      </c>
      <c r="J35" s="352" t="s">
        <v>339</v>
      </c>
      <c r="K35" s="296">
        <f>K$51*投入係数表!D35</f>
        <v>0</v>
      </c>
      <c r="L35" s="296">
        <f>L$51*投入係数表!E35</f>
        <v>0</v>
      </c>
      <c r="M35" s="296">
        <f>M$51*投入係数表!F35</f>
        <v>0</v>
      </c>
      <c r="N35" s="296">
        <f>N$51*投入係数表!G35</f>
        <v>0</v>
      </c>
      <c r="O35" s="296">
        <f>O$51*投入係数表!H35</f>
        <v>0</v>
      </c>
      <c r="P35" s="296">
        <f>P$51*投入係数表!I35</f>
        <v>0</v>
      </c>
      <c r="Q35" s="296">
        <f>Q$51*投入係数表!J35</f>
        <v>0</v>
      </c>
      <c r="R35" s="296">
        <f>R$51*投入係数表!K35</f>
        <v>0</v>
      </c>
      <c r="S35" s="296">
        <f>S$51*投入係数表!L35</f>
        <v>0</v>
      </c>
      <c r="T35" s="296">
        <f>T$51*投入係数表!M35</f>
        <v>0</v>
      </c>
      <c r="U35" s="296">
        <f>U$51*投入係数表!N35</f>
        <v>0</v>
      </c>
      <c r="V35" s="296">
        <f>V$51*投入係数表!O35</f>
        <v>0</v>
      </c>
      <c r="W35" s="296">
        <f>W$51*投入係数表!P35</f>
        <v>0</v>
      </c>
      <c r="X35" s="296">
        <f>X$51*投入係数表!Q35</f>
        <v>0</v>
      </c>
      <c r="Y35" s="296">
        <f>Y$51*投入係数表!R35</f>
        <v>0</v>
      </c>
      <c r="Z35" s="296">
        <f>Z$51*投入係数表!S35</f>
        <v>0</v>
      </c>
      <c r="AA35" s="296">
        <f>AA$51*投入係数表!T35</f>
        <v>0</v>
      </c>
      <c r="AB35" s="296">
        <f>AB$51*投入係数表!U35</f>
        <v>0</v>
      </c>
      <c r="AC35" s="296">
        <f>AC$51*投入係数表!V35</f>
        <v>0</v>
      </c>
      <c r="AD35" s="296">
        <f>AD$51*投入係数表!W35</f>
        <v>0</v>
      </c>
      <c r="AE35" s="296">
        <f>AE$51*投入係数表!X35</f>
        <v>0</v>
      </c>
      <c r="AF35" s="296">
        <f>AF$51*投入係数表!Y35</f>
        <v>0</v>
      </c>
      <c r="AG35" s="296">
        <f>AG$51*投入係数表!Z35</f>
        <v>0</v>
      </c>
      <c r="AH35" s="296">
        <f>AH$51*投入係数表!AA35</f>
        <v>0</v>
      </c>
      <c r="AI35" s="296">
        <f>AI$51*投入係数表!AB35</f>
        <v>0</v>
      </c>
      <c r="AJ35" s="296">
        <f>AJ$51*投入係数表!AC35</f>
        <v>0</v>
      </c>
      <c r="AK35" s="296">
        <f>AK$51*投入係数表!AD35</f>
        <v>0</v>
      </c>
      <c r="AL35" s="296">
        <f>AL$51*投入係数表!AE35</f>
        <v>0</v>
      </c>
      <c r="AM35" s="296">
        <f>AM$51*投入係数表!AF35</f>
        <v>0</v>
      </c>
      <c r="AN35" s="296">
        <f>AN$51*投入係数表!AG35</f>
        <v>0</v>
      </c>
      <c r="AO35" s="296">
        <f>AO$51*投入係数表!AH35</f>
        <v>0</v>
      </c>
      <c r="AP35" s="296">
        <f>AP$51*投入係数表!AI35</f>
        <v>0</v>
      </c>
      <c r="AQ35" s="296">
        <f>AQ$51*投入係数表!AJ35</f>
        <v>0</v>
      </c>
      <c r="AR35" s="296">
        <f>AR$51*投入係数表!AK35</f>
        <v>0</v>
      </c>
      <c r="AS35" s="296">
        <f>AS$51*投入係数表!AL35</f>
        <v>0</v>
      </c>
      <c r="AT35" s="296">
        <f>AT$51*投入係数表!AM35</f>
        <v>0</v>
      </c>
      <c r="AU35" s="296">
        <f>AU$51*投入係数表!AN35</f>
        <v>0</v>
      </c>
      <c r="AV35" s="298">
        <f t="shared" si="0"/>
        <v>0</v>
      </c>
      <c r="BK35" s="37">
        <v>256366</v>
      </c>
      <c r="BL35" s="38" t="s">
        <v>10</v>
      </c>
      <c r="BM35" s="37">
        <v>477880</v>
      </c>
      <c r="BN35" s="38" t="s">
        <v>10</v>
      </c>
      <c r="BO35" s="37">
        <v>734246</v>
      </c>
      <c r="BP35" s="38" t="s">
        <v>10</v>
      </c>
    </row>
    <row r="36" spans="1:68" ht="15" customHeight="1">
      <c r="A36" s="341" t="s">
        <v>340</v>
      </c>
      <c r="B36" s="350" t="s">
        <v>341</v>
      </c>
      <c r="C36" s="304">
        <v>0</v>
      </c>
      <c r="D36" s="34"/>
      <c r="E36" s="341" t="s">
        <v>340</v>
      </c>
      <c r="F36" s="350" t="s">
        <v>341</v>
      </c>
      <c r="G36" s="304">
        <v>0</v>
      </c>
      <c r="I36" s="351" t="s">
        <v>340</v>
      </c>
      <c r="J36" s="352" t="s">
        <v>341</v>
      </c>
      <c r="K36" s="296">
        <f>K$51*投入係数表!D36</f>
        <v>0</v>
      </c>
      <c r="L36" s="296">
        <f>L$51*投入係数表!E36</f>
        <v>0</v>
      </c>
      <c r="M36" s="296">
        <f>M$51*投入係数表!F36</f>
        <v>0</v>
      </c>
      <c r="N36" s="296">
        <f>N$51*投入係数表!G36</f>
        <v>0</v>
      </c>
      <c r="O36" s="296">
        <f>O$51*投入係数表!H36</f>
        <v>0</v>
      </c>
      <c r="P36" s="296">
        <f>P$51*投入係数表!I36</f>
        <v>0</v>
      </c>
      <c r="Q36" s="296">
        <f>Q$51*投入係数表!J36</f>
        <v>0</v>
      </c>
      <c r="R36" s="296">
        <f>R$51*投入係数表!K36</f>
        <v>0</v>
      </c>
      <c r="S36" s="296">
        <f>S$51*投入係数表!L36</f>
        <v>0</v>
      </c>
      <c r="T36" s="296">
        <f>T$51*投入係数表!M36</f>
        <v>0</v>
      </c>
      <c r="U36" s="296">
        <f>U$51*投入係数表!N36</f>
        <v>0</v>
      </c>
      <c r="V36" s="296">
        <f>V$51*投入係数表!O36</f>
        <v>0</v>
      </c>
      <c r="W36" s="296">
        <f>W$51*投入係数表!P36</f>
        <v>0</v>
      </c>
      <c r="X36" s="296">
        <f>X$51*投入係数表!Q36</f>
        <v>0</v>
      </c>
      <c r="Y36" s="296">
        <f>Y$51*投入係数表!R36</f>
        <v>0</v>
      </c>
      <c r="Z36" s="296">
        <f>Z$51*投入係数表!S36</f>
        <v>0</v>
      </c>
      <c r="AA36" s="296">
        <f>AA$51*投入係数表!T36</f>
        <v>0</v>
      </c>
      <c r="AB36" s="296">
        <f>AB$51*投入係数表!U36</f>
        <v>0</v>
      </c>
      <c r="AC36" s="296">
        <f>AC$51*投入係数表!V36</f>
        <v>0</v>
      </c>
      <c r="AD36" s="296">
        <f>AD$51*投入係数表!W36</f>
        <v>0</v>
      </c>
      <c r="AE36" s="296">
        <f>AE$51*投入係数表!X36</f>
        <v>0</v>
      </c>
      <c r="AF36" s="296">
        <f>AF$51*投入係数表!Y36</f>
        <v>0</v>
      </c>
      <c r="AG36" s="296">
        <f>AG$51*投入係数表!Z36</f>
        <v>0</v>
      </c>
      <c r="AH36" s="296">
        <f>AH$51*投入係数表!AA36</f>
        <v>0</v>
      </c>
      <c r="AI36" s="296">
        <f>AI$51*投入係数表!AB36</f>
        <v>0</v>
      </c>
      <c r="AJ36" s="296">
        <f>AJ$51*投入係数表!AC36</f>
        <v>0</v>
      </c>
      <c r="AK36" s="296">
        <f>AK$51*投入係数表!AD36</f>
        <v>0</v>
      </c>
      <c r="AL36" s="296">
        <f>AL$51*投入係数表!AE36</f>
        <v>0</v>
      </c>
      <c r="AM36" s="296">
        <f>AM$51*投入係数表!AF36</f>
        <v>0</v>
      </c>
      <c r="AN36" s="296">
        <f>AN$51*投入係数表!AG36</f>
        <v>0</v>
      </c>
      <c r="AO36" s="296">
        <f>AO$51*投入係数表!AH36</f>
        <v>0</v>
      </c>
      <c r="AP36" s="296">
        <f>AP$51*投入係数表!AI36</f>
        <v>0</v>
      </c>
      <c r="AQ36" s="296">
        <f>AQ$51*投入係数表!AJ36</f>
        <v>0</v>
      </c>
      <c r="AR36" s="296">
        <f>AR$51*投入係数表!AK36</f>
        <v>0</v>
      </c>
      <c r="AS36" s="296">
        <f>AS$51*投入係数表!AL36</f>
        <v>0</v>
      </c>
      <c r="AT36" s="296">
        <f>AT$51*投入係数表!AM36</f>
        <v>0</v>
      </c>
      <c r="AU36" s="296">
        <f>AU$51*投入係数表!AN36</f>
        <v>0</v>
      </c>
      <c r="AV36" s="298">
        <f t="shared" si="0"/>
        <v>0</v>
      </c>
      <c r="BK36" s="37">
        <v>196941</v>
      </c>
      <c r="BL36" s="38" t="s">
        <v>10</v>
      </c>
      <c r="BM36" s="37">
        <v>65423</v>
      </c>
      <c r="BN36" s="38" t="s">
        <v>10</v>
      </c>
      <c r="BO36" s="37">
        <v>262364</v>
      </c>
      <c r="BP36" s="38" t="s">
        <v>10</v>
      </c>
    </row>
    <row r="37" spans="1:68" ht="15" customHeight="1">
      <c r="A37" s="341" t="s">
        <v>342</v>
      </c>
      <c r="B37" s="350" t="s">
        <v>464</v>
      </c>
      <c r="C37" s="304">
        <v>0</v>
      </c>
      <c r="D37" s="34"/>
      <c r="E37" s="341" t="s">
        <v>342</v>
      </c>
      <c r="F37" s="350" t="s">
        <v>464</v>
      </c>
      <c r="G37" s="304">
        <v>0</v>
      </c>
      <c r="I37" s="351" t="s">
        <v>342</v>
      </c>
      <c r="J37" s="342" t="s">
        <v>464</v>
      </c>
      <c r="K37" s="296">
        <f>K$51*投入係数表!D37</f>
        <v>0</v>
      </c>
      <c r="L37" s="296">
        <f>L$51*投入係数表!E37</f>
        <v>0</v>
      </c>
      <c r="M37" s="296">
        <f>M$51*投入係数表!F37</f>
        <v>0</v>
      </c>
      <c r="N37" s="296">
        <f>N$51*投入係数表!G37</f>
        <v>0</v>
      </c>
      <c r="O37" s="296">
        <f>O$51*投入係数表!H37</f>
        <v>0</v>
      </c>
      <c r="P37" s="296">
        <f>P$51*投入係数表!I37</f>
        <v>0</v>
      </c>
      <c r="Q37" s="296">
        <f>Q$51*投入係数表!J37</f>
        <v>0</v>
      </c>
      <c r="R37" s="296">
        <f>R$51*投入係数表!K37</f>
        <v>0</v>
      </c>
      <c r="S37" s="296">
        <f>S$51*投入係数表!L37</f>
        <v>0</v>
      </c>
      <c r="T37" s="296">
        <f>T$51*投入係数表!M37</f>
        <v>0</v>
      </c>
      <c r="U37" s="296">
        <f>U$51*投入係数表!N37</f>
        <v>0</v>
      </c>
      <c r="V37" s="296">
        <f>V$51*投入係数表!O37</f>
        <v>0</v>
      </c>
      <c r="W37" s="296">
        <f>W$51*投入係数表!P37</f>
        <v>0</v>
      </c>
      <c r="X37" s="296">
        <f>X$51*投入係数表!Q37</f>
        <v>0</v>
      </c>
      <c r="Y37" s="296">
        <f>Y$51*投入係数表!R37</f>
        <v>0</v>
      </c>
      <c r="Z37" s="296">
        <f>Z$51*投入係数表!S37</f>
        <v>0</v>
      </c>
      <c r="AA37" s="296">
        <f>AA$51*投入係数表!T37</f>
        <v>0</v>
      </c>
      <c r="AB37" s="296">
        <f>AB$51*投入係数表!U37</f>
        <v>0</v>
      </c>
      <c r="AC37" s="296">
        <f>AC$51*投入係数表!V37</f>
        <v>0</v>
      </c>
      <c r="AD37" s="296">
        <f>AD$51*投入係数表!W37</f>
        <v>0</v>
      </c>
      <c r="AE37" s="296">
        <f>AE$51*投入係数表!X37</f>
        <v>0</v>
      </c>
      <c r="AF37" s="296">
        <f>AF$51*投入係数表!Y37</f>
        <v>0</v>
      </c>
      <c r="AG37" s="296">
        <f>AG$51*投入係数表!Z37</f>
        <v>0</v>
      </c>
      <c r="AH37" s="296">
        <f>AH$51*投入係数表!AA37</f>
        <v>0</v>
      </c>
      <c r="AI37" s="296">
        <f>AI$51*投入係数表!AB37</f>
        <v>0</v>
      </c>
      <c r="AJ37" s="296">
        <f>AJ$51*投入係数表!AC37</f>
        <v>0</v>
      </c>
      <c r="AK37" s="296">
        <f>AK$51*投入係数表!AD37</f>
        <v>0</v>
      </c>
      <c r="AL37" s="296">
        <f>AL$51*投入係数表!AE37</f>
        <v>0</v>
      </c>
      <c r="AM37" s="296">
        <f>AM$51*投入係数表!AF37</f>
        <v>0</v>
      </c>
      <c r="AN37" s="296">
        <f>AN$51*投入係数表!AG37</f>
        <v>0</v>
      </c>
      <c r="AO37" s="296">
        <f>AO$51*投入係数表!AH37</f>
        <v>0</v>
      </c>
      <c r="AP37" s="296">
        <f>AP$51*投入係数表!AI37</f>
        <v>0</v>
      </c>
      <c r="AQ37" s="296">
        <f>AQ$51*投入係数表!AJ37</f>
        <v>0</v>
      </c>
      <c r="AR37" s="296">
        <f>AR$51*投入係数表!AK37</f>
        <v>0</v>
      </c>
      <c r="AS37" s="296">
        <f>AS$51*投入係数表!AL37</f>
        <v>0</v>
      </c>
      <c r="AT37" s="296">
        <f>AT$51*投入係数表!AM37</f>
        <v>0</v>
      </c>
      <c r="AU37" s="296">
        <f>AU$51*投入係数表!AN37</f>
        <v>0</v>
      </c>
      <c r="AV37" s="298">
        <f t="shared" si="0"/>
        <v>0</v>
      </c>
      <c r="BK37" s="37">
        <v>60876</v>
      </c>
      <c r="BL37" s="38" t="s">
        <v>10</v>
      </c>
      <c r="BM37" s="37">
        <v>441564</v>
      </c>
      <c r="BN37" s="38" t="s">
        <v>10</v>
      </c>
      <c r="BO37" s="37">
        <v>502440</v>
      </c>
      <c r="BP37" s="38" t="s">
        <v>10</v>
      </c>
    </row>
    <row r="38" spans="1:68" ht="22.5" customHeight="1">
      <c r="A38" s="341" t="s">
        <v>343</v>
      </c>
      <c r="B38" s="353" t="s">
        <v>465</v>
      </c>
      <c r="C38" s="304">
        <v>0</v>
      </c>
      <c r="D38" s="34"/>
      <c r="E38" s="341" t="s">
        <v>343</v>
      </c>
      <c r="F38" s="353" t="s">
        <v>465</v>
      </c>
      <c r="G38" s="304">
        <v>0</v>
      </c>
      <c r="I38" s="351" t="s">
        <v>343</v>
      </c>
      <c r="J38" s="352" t="s">
        <v>465</v>
      </c>
      <c r="K38" s="296">
        <f>K$51*投入係数表!D38</f>
        <v>0</v>
      </c>
      <c r="L38" s="296">
        <f>L$51*投入係数表!E38</f>
        <v>0</v>
      </c>
      <c r="M38" s="296">
        <f>M$51*投入係数表!F38</f>
        <v>0</v>
      </c>
      <c r="N38" s="296">
        <f>N$51*投入係数表!G38</f>
        <v>0</v>
      </c>
      <c r="O38" s="296">
        <f>O$51*投入係数表!H38</f>
        <v>0</v>
      </c>
      <c r="P38" s="296">
        <f>P$51*投入係数表!I38</f>
        <v>0</v>
      </c>
      <c r="Q38" s="296">
        <f>Q$51*投入係数表!J38</f>
        <v>0</v>
      </c>
      <c r="R38" s="296">
        <f>R$51*投入係数表!K38</f>
        <v>0</v>
      </c>
      <c r="S38" s="296">
        <f>S$51*投入係数表!L38</f>
        <v>0</v>
      </c>
      <c r="T38" s="296">
        <f>T$51*投入係数表!M38</f>
        <v>0</v>
      </c>
      <c r="U38" s="296">
        <f>U$51*投入係数表!N38</f>
        <v>0</v>
      </c>
      <c r="V38" s="296">
        <f>V$51*投入係数表!O38</f>
        <v>0</v>
      </c>
      <c r="W38" s="296">
        <f>W$51*投入係数表!P38</f>
        <v>0</v>
      </c>
      <c r="X38" s="296">
        <f>X$51*投入係数表!Q38</f>
        <v>0</v>
      </c>
      <c r="Y38" s="296">
        <f>Y$51*投入係数表!R38</f>
        <v>0</v>
      </c>
      <c r="Z38" s="296">
        <f>Z$51*投入係数表!S38</f>
        <v>0</v>
      </c>
      <c r="AA38" s="296">
        <f>AA$51*投入係数表!T38</f>
        <v>0</v>
      </c>
      <c r="AB38" s="296">
        <f>AB$51*投入係数表!U38</f>
        <v>0</v>
      </c>
      <c r="AC38" s="296">
        <f>AC$51*投入係数表!V38</f>
        <v>0</v>
      </c>
      <c r="AD38" s="296">
        <f>AD$51*投入係数表!W38</f>
        <v>0</v>
      </c>
      <c r="AE38" s="296">
        <f>AE$51*投入係数表!X38</f>
        <v>0</v>
      </c>
      <c r="AF38" s="296">
        <f>AF$51*投入係数表!Y38</f>
        <v>0</v>
      </c>
      <c r="AG38" s="296">
        <f>AG$51*投入係数表!Z38</f>
        <v>0</v>
      </c>
      <c r="AH38" s="296">
        <f>AH$51*投入係数表!AA38</f>
        <v>0</v>
      </c>
      <c r="AI38" s="296">
        <f>AI$51*投入係数表!AB38</f>
        <v>0</v>
      </c>
      <c r="AJ38" s="296">
        <f>AJ$51*投入係数表!AC38</f>
        <v>0</v>
      </c>
      <c r="AK38" s="296">
        <f>AK$51*投入係数表!AD38</f>
        <v>0</v>
      </c>
      <c r="AL38" s="296">
        <f>AL$51*投入係数表!AE38</f>
        <v>0</v>
      </c>
      <c r="AM38" s="296">
        <f>AM$51*投入係数表!AF38</f>
        <v>0</v>
      </c>
      <c r="AN38" s="296">
        <f>AN$51*投入係数表!AG38</f>
        <v>0</v>
      </c>
      <c r="AO38" s="296">
        <f>AO$51*投入係数表!AH38</f>
        <v>0</v>
      </c>
      <c r="AP38" s="296">
        <f>AP$51*投入係数表!AI38</f>
        <v>0</v>
      </c>
      <c r="AQ38" s="296">
        <f>AQ$51*投入係数表!AJ38</f>
        <v>0</v>
      </c>
      <c r="AR38" s="296">
        <f>AR$51*投入係数表!AK38</f>
        <v>0</v>
      </c>
      <c r="AS38" s="296">
        <f>AS$51*投入係数表!AL38</f>
        <v>0</v>
      </c>
      <c r="AT38" s="296">
        <f>AT$51*投入係数表!AM38</f>
        <v>0</v>
      </c>
      <c r="AU38" s="296">
        <f>AU$51*投入係数表!AN38</f>
        <v>0</v>
      </c>
      <c r="AV38" s="298">
        <f t="shared" si="0"/>
        <v>0</v>
      </c>
      <c r="BK38" s="37">
        <v>226431</v>
      </c>
      <c r="BL38" s="38" t="s">
        <v>10</v>
      </c>
      <c r="BM38" s="37">
        <v>77818</v>
      </c>
      <c r="BN38" s="38" t="s">
        <v>10</v>
      </c>
      <c r="BO38" s="37">
        <v>304249</v>
      </c>
      <c r="BP38" s="38" t="s">
        <v>10</v>
      </c>
    </row>
    <row r="39" spans="1:68" ht="15" customHeight="1">
      <c r="A39" s="341" t="s">
        <v>344</v>
      </c>
      <c r="B39" s="353" t="s">
        <v>345</v>
      </c>
      <c r="C39" s="304">
        <v>0</v>
      </c>
      <c r="D39" s="34"/>
      <c r="E39" s="341" t="s">
        <v>344</v>
      </c>
      <c r="F39" s="353" t="s">
        <v>345</v>
      </c>
      <c r="G39" s="304">
        <v>0</v>
      </c>
      <c r="I39" s="351" t="s">
        <v>344</v>
      </c>
      <c r="J39" s="352" t="s">
        <v>345</v>
      </c>
      <c r="K39" s="296">
        <f>K$51*投入係数表!D39</f>
        <v>0</v>
      </c>
      <c r="L39" s="296">
        <f>L$51*投入係数表!E39</f>
        <v>0</v>
      </c>
      <c r="M39" s="296">
        <f>M$51*投入係数表!F39</f>
        <v>0</v>
      </c>
      <c r="N39" s="296">
        <f>N$51*投入係数表!G39</f>
        <v>0</v>
      </c>
      <c r="O39" s="296">
        <f>O$51*投入係数表!H39</f>
        <v>0</v>
      </c>
      <c r="P39" s="296">
        <f>P$51*投入係数表!I39</f>
        <v>0</v>
      </c>
      <c r="Q39" s="296">
        <f>Q$51*投入係数表!J39</f>
        <v>0</v>
      </c>
      <c r="R39" s="296">
        <f>R$51*投入係数表!K39</f>
        <v>0</v>
      </c>
      <c r="S39" s="296">
        <f>S$51*投入係数表!L39</f>
        <v>0</v>
      </c>
      <c r="T39" s="296">
        <f>T$51*投入係数表!M39</f>
        <v>0</v>
      </c>
      <c r="U39" s="296">
        <f>U$51*投入係数表!N39</f>
        <v>0</v>
      </c>
      <c r="V39" s="296">
        <f>V$51*投入係数表!O39</f>
        <v>0</v>
      </c>
      <c r="W39" s="296">
        <f>W$51*投入係数表!P39</f>
        <v>0</v>
      </c>
      <c r="X39" s="296">
        <f>X$51*投入係数表!Q39</f>
        <v>0</v>
      </c>
      <c r="Y39" s="296">
        <f>Y$51*投入係数表!R39</f>
        <v>0</v>
      </c>
      <c r="Z39" s="296">
        <f>Z$51*投入係数表!S39</f>
        <v>0</v>
      </c>
      <c r="AA39" s="296">
        <f>AA$51*投入係数表!T39</f>
        <v>0</v>
      </c>
      <c r="AB39" s="296">
        <f>AB$51*投入係数表!U39</f>
        <v>0</v>
      </c>
      <c r="AC39" s="296">
        <f>AC$51*投入係数表!V39</f>
        <v>0</v>
      </c>
      <c r="AD39" s="296">
        <f>AD$51*投入係数表!W39</f>
        <v>0</v>
      </c>
      <c r="AE39" s="296">
        <f>AE$51*投入係数表!X39</f>
        <v>0</v>
      </c>
      <c r="AF39" s="296">
        <f>AF$51*投入係数表!Y39</f>
        <v>0</v>
      </c>
      <c r="AG39" s="296">
        <f>AG$51*投入係数表!Z39</f>
        <v>0</v>
      </c>
      <c r="AH39" s="296">
        <f>AH$51*投入係数表!AA39</f>
        <v>0</v>
      </c>
      <c r="AI39" s="296">
        <f>AI$51*投入係数表!AB39</f>
        <v>0</v>
      </c>
      <c r="AJ39" s="296">
        <f>AJ$51*投入係数表!AC39</f>
        <v>0</v>
      </c>
      <c r="AK39" s="296">
        <f>AK$51*投入係数表!AD39</f>
        <v>0</v>
      </c>
      <c r="AL39" s="296">
        <f>AL$51*投入係数表!AE39</f>
        <v>0</v>
      </c>
      <c r="AM39" s="296">
        <f>AM$51*投入係数表!AF39</f>
        <v>0</v>
      </c>
      <c r="AN39" s="296">
        <f>AN$51*投入係数表!AG39</f>
        <v>0</v>
      </c>
      <c r="AO39" s="296">
        <f>AO$51*投入係数表!AH39</f>
        <v>0</v>
      </c>
      <c r="AP39" s="296">
        <f>AP$51*投入係数表!AI39</f>
        <v>0</v>
      </c>
      <c r="AQ39" s="296">
        <f>AQ$51*投入係数表!AJ39</f>
        <v>0</v>
      </c>
      <c r="AR39" s="296">
        <f>AR$51*投入係数表!AK39</f>
        <v>0</v>
      </c>
      <c r="AS39" s="296">
        <f>AS$51*投入係数表!AL39</f>
        <v>0</v>
      </c>
      <c r="AT39" s="296">
        <f>AT$51*投入係数表!AM39</f>
        <v>0</v>
      </c>
      <c r="AU39" s="296">
        <f>AU$51*投入係数表!AN39</f>
        <v>0</v>
      </c>
      <c r="AV39" s="298">
        <f t="shared" si="0"/>
        <v>0</v>
      </c>
      <c r="BK39" s="37">
        <v>97660</v>
      </c>
      <c r="BL39" s="38" t="s">
        <v>10</v>
      </c>
      <c r="BM39" s="37">
        <v>47107</v>
      </c>
      <c r="BN39" s="38" t="s">
        <v>10</v>
      </c>
      <c r="BO39" s="37">
        <v>144767</v>
      </c>
      <c r="BP39" s="38" t="s">
        <v>10</v>
      </c>
    </row>
    <row r="40" spans="1:68" ht="15" customHeight="1">
      <c r="A40" s="341" t="s">
        <v>346</v>
      </c>
      <c r="B40" s="350" t="s">
        <v>466</v>
      </c>
      <c r="C40" s="304">
        <v>0</v>
      </c>
      <c r="D40" s="34"/>
      <c r="E40" s="341" t="s">
        <v>346</v>
      </c>
      <c r="F40" s="350" t="s">
        <v>466</v>
      </c>
      <c r="G40" s="304">
        <v>0</v>
      </c>
      <c r="I40" s="351" t="s">
        <v>346</v>
      </c>
      <c r="J40" s="352" t="s">
        <v>466</v>
      </c>
      <c r="K40" s="296">
        <f>K$51*投入係数表!D40</f>
        <v>0</v>
      </c>
      <c r="L40" s="296">
        <f>L$51*投入係数表!E40</f>
        <v>0</v>
      </c>
      <c r="M40" s="296">
        <f>M$51*投入係数表!F40</f>
        <v>0</v>
      </c>
      <c r="N40" s="296">
        <f>N$51*投入係数表!G40</f>
        <v>0</v>
      </c>
      <c r="O40" s="296">
        <f>O$51*投入係数表!H40</f>
        <v>0</v>
      </c>
      <c r="P40" s="296">
        <f>P$51*投入係数表!I40</f>
        <v>0</v>
      </c>
      <c r="Q40" s="296">
        <f>Q$51*投入係数表!J40</f>
        <v>0</v>
      </c>
      <c r="R40" s="296">
        <f>R$51*投入係数表!K40</f>
        <v>0</v>
      </c>
      <c r="S40" s="296">
        <f>S$51*投入係数表!L40</f>
        <v>0</v>
      </c>
      <c r="T40" s="296">
        <f>T$51*投入係数表!M40</f>
        <v>0</v>
      </c>
      <c r="U40" s="296">
        <f>U$51*投入係数表!N40</f>
        <v>0</v>
      </c>
      <c r="V40" s="296">
        <f>V$51*投入係数表!O40</f>
        <v>0</v>
      </c>
      <c r="W40" s="296">
        <f>W$51*投入係数表!P40</f>
        <v>0</v>
      </c>
      <c r="X40" s="296">
        <f>X$51*投入係数表!Q40</f>
        <v>0</v>
      </c>
      <c r="Y40" s="296">
        <f>Y$51*投入係数表!R40</f>
        <v>0</v>
      </c>
      <c r="Z40" s="296">
        <f>Z$51*投入係数表!S40</f>
        <v>0</v>
      </c>
      <c r="AA40" s="296">
        <f>AA$51*投入係数表!T40</f>
        <v>0</v>
      </c>
      <c r="AB40" s="296">
        <f>AB$51*投入係数表!U40</f>
        <v>0</v>
      </c>
      <c r="AC40" s="296">
        <f>AC$51*投入係数表!V40</f>
        <v>0</v>
      </c>
      <c r="AD40" s="296">
        <f>AD$51*投入係数表!W40</f>
        <v>0</v>
      </c>
      <c r="AE40" s="296">
        <f>AE$51*投入係数表!X40</f>
        <v>0</v>
      </c>
      <c r="AF40" s="296">
        <f>AF$51*投入係数表!Y40</f>
        <v>0</v>
      </c>
      <c r="AG40" s="296">
        <f>AG$51*投入係数表!Z40</f>
        <v>0</v>
      </c>
      <c r="AH40" s="296">
        <f>AH$51*投入係数表!AA40</f>
        <v>0</v>
      </c>
      <c r="AI40" s="296">
        <f>AI$51*投入係数表!AB40</f>
        <v>0</v>
      </c>
      <c r="AJ40" s="296">
        <f>AJ$51*投入係数表!AC40</f>
        <v>0</v>
      </c>
      <c r="AK40" s="296">
        <f>AK$51*投入係数表!AD40</f>
        <v>0</v>
      </c>
      <c r="AL40" s="296">
        <f>AL$51*投入係数表!AE40</f>
        <v>0</v>
      </c>
      <c r="AM40" s="296">
        <f>AM$51*投入係数表!AF40</f>
        <v>0</v>
      </c>
      <c r="AN40" s="296">
        <f>AN$51*投入係数表!AG40</f>
        <v>0</v>
      </c>
      <c r="AO40" s="296">
        <f>AO$51*投入係数表!AH40</f>
        <v>0</v>
      </c>
      <c r="AP40" s="296">
        <f>AP$51*投入係数表!AI40</f>
        <v>0</v>
      </c>
      <c r="AQ40" s="296">
        <f>AQ$51*投入係数表!AJ40</f>
        <v>0</v>
      </c>
      <c r="AR40" s="296">
        <f>AR$51*投入係数表!AK40</f>
        <v>0</v>
      </c>
      <c r="AS40" s="296">
        <f>AS$51*投入係数表!AL40</f>
        <v>0</v>
      </c>
      <c r="AT40" s="296">
        <f>AT$51*投入係数表!AM40</f>
        <v>0</v>
      </c>
      <c r="AU40" s="296">
        <f>AU$51*投入係数表!AN40</f>
        <v>0</v>
      </c>
      <c r="AV40" s="298">
        <f t="shared" si="0"/>
        <v>0</v>
      </c>
      <c r="BK40" s="37">
        <v>4654</v>
      </c>
      <c r="BL40" s="38" t="s">
        <v>10</v>
      </c>
      <c r="BM40" s="37">
        <v>348871</v>
      </c>
      <c r="BN40" s="38" t="s">
        <v>10</v>
      </c>
      <c r="BO40" s="37">
        <v>353525</v>
      </c>
      <c r="BP40" s="38" t="s">
        <v>10</v>
      </c>
    </row>
    <row r="41" spans="1:68" ht="15" customHeight="1">
      <c r="A41" s="341" t="s">
        <v>347</v>
      </c>
      <c r="B41" s="350" t="s">
        <v>467</v>
      </c>
      <c r="C41" s="304">
        <v>0</v>
      </c>
      <c r="D41" s="34"/>
      <c r="E41" s="341" t="s">
        <v>347</v>
      </c>
      <c r="F41" s="350" t="s">
        <v>467</v>
      </c>
      <c r="G41" s="304">
        <v>0</v>
      </c>
      <c r="I41" s="351" t="s">
        <v>347</v>
      </c>
      <c r="J41" s="352" t="s">
        <v>467</v>
      </c>
      <c r="K41" s="296">
        <f>K$51*投入係数表!D41</f>
        <v>0</v>
      </c>
      <c r="L41" s="296">
        <f>L$51*投入係数表!E41</f>
        <v>0</v>
      </c>
      <c r="M41" s="296">
        <f>M$51*投入係数表!F41</f>
        <v>0</v>
      </c>
      <c r="N41" s="296">
        <f>N$51*投入係数表!G41</f>
        <v>0</v>
      </c>
      <c r="O41" s="296">
        <f>O$51*投入係数表!H41</f>
        <v>0</v>
      </c>
      <c r="P41" s="296">
        <f>P$51*投入係数表!I41</f>
        <v>0</v>
      </c>
      <c r="Q41" s="296">
        <f>Q$51*投入係数表!J41</f>
        <v>0</v>
      </c>
      <c r="R41" s="296">
        <f>R$51*投入係数表!K41</f>
        <v>0</v>
      </c>
      <c r="S41" s="296">
        <f>S$51*投入係数表!L41</f>
        <v>0</v>
      </c>
      <c r="T41" s="296">
        <f>T$51*投入係数表!M41</f>
        <v>0</v>
      </c>
      <c r="U41" s="296">
        <f>U$51*投入係数表!N41</f>
        <v>0</v>
      </c>
      <c r="V41" s="296">
        <f>V$51*投入係数表!O41</f>
        <v>0</v>
      </c>
      <c r="W41" s="296">
        <f>W$51*投入係数表!P41</f>
        <v>0</v>
      </c>
      <c r="X41" s="296">
        <f>X$51*投入係数表!Q41</f>
        <v>0</v>
      </c>
      <c r="Y41" s="296">
        <f>Y$51*投入係数表!R41</f>
        <v>0</v>
      </c>
      <c r="Z41" s="296">
        <f>Z$51*投入係数表!S41</f>
        <v>0</v>
      </c>
      <c r="AA41" s="296">
        <f>AA$51*投入係数表!T41</f>
        <v>0</v>
      </c>
      <c r="AB41" s="296">
        <f>AB$51*投入係数表!U41</f>
        <v>0</v>
      </c>
      <c r="AC41" s="296">
        <f>AC$51*投入係数表!V41</f>
        <v>0</v>
      </c>
      <c r="AD41" s="296">
        <f>AD$51*投入係数表!W41</f>
        <v>0</v>
      </c>
      <c r="AE41" s="296">
        <f>AE$51*投入係数表!X41</f>
        <v>0</v>
      </c>
      <c r="AF41" s="296">
        <f>AF$51*投入係数表!Y41</f>
        <v>0</v>
      </c>
      <c r="AG41" s="296">
        <f>AG$51*投入係数表!Z41</f>
        <v>0</v>
      </c>
      <c r="AH41" s="296">
        <f>AH$51*投入係数表!AA41</f>
        <v>0</v>
      </c>
      <c r="AI41" s="296">
        <f>AI$51*投入係数表!AB41</f>
        <v>0</v>
      </c>
      <c r="AJ41" s="296">
        <f>AJ$51*投入係数表!AC41</f>
        <v>0</v>
      </c>
      <c r="AK41" s="296">
        <f>AK$51*投入係数表!AD41</f>
        <v>0</v>
      </c>
      <c r="AL41" s="296">
        <f>AL$51*投入係数表!AE41</f>
        <v>0</v>
      </c>
      <c r="AM41" s="296">
        <f>AM$51*投入係数表!AF41</f>
        <v>0</v>
      </c>
      <c r="AN41" s="296">
        <f>AN$51*投入係数表!AG41</f>
        <v>0</v>
      </c>
      <c r="AO41" s="296">
        <f>AO$51*投入係数表!AH41</f>
        <v>0</v>
      </c>
      <c r="AP41" s="296">
        <f>AP$51*投入係数表!AI41</f>
        <v>0</v>
      </c>
      <c r="AQ41" s="296">
        <f>AQ$51*投入係数表!AJ41</f>
        <v>0</v>
      </c>
      <c r="AR41" s="296">
        <f>AR$51*投入係数表!AK41</f>
        <v>0</v>
      </c>
      <c r="AS41" s="296">
        <f>AS$51*投入係数表!AL41</f>
        <v>0</v>
      </c>
      <c r="AT41" s="296">
        <f>AT$51*投入係数表!AM41</f>
        <v>0</v>
      </c>
      <c r="AU41" s="296">
        <f>AU$51*投入係数表!AN41</f>
        <v>0</v>
      </c>
      <c r="AV41" s="298">
        <f t="shared" si="0"/>
        <v>0</v>
      </c>
      <c r="BK41" s="37">
        <v>560973</v>
      </c>
      <c r="BL41" s="38" t="s">
        <v>10</v>
      </c>
      <c r="BM41" s="37">
        <v>902791</v>
      </c>
      <c r="BN41" s="38" t="s">
        <v>10</v>
      </c>
      <c r="BO41" s="37">
        <v>1463764</v>
      </c>
      <c r="BP41" s="38" t="s">
        <v>10</v>
      </c>
    </row>
    <row r="42" spans="1:68" ht="15" customHeight="1">
      <c r="A42" s="345" t="s">
        <v>348</v>
      </c>
      <c r="B42" s="355" t="s">
        <v>468</v>
      </c>
      <c r="C42" s="305">
        <v>0</v>
      </c>
      <c r="D42" s="34"/>
      <c r="E42" s="345" t="s">
        <v>348</v>
      </c>
      <c r="F42" s="355" t="s">
        <v>468</v>
      </c>
      <c r="G42" s="305">
        <v>0</v>
      </c>
      <c r="I42" s="351" t="s">
        <v>348</v>
      </c>
      <c r="J42" s="352" t="s">
        <v>468</v>
      </c>
      <c r="K42" s="296">
        <f>K$51*投入係数表!D42</f>
        <v>0</v>
      </c>
      <c r="L42" s="296">
        <f>L$51*投入係数表!E42</f>
        <v>0</v>
      </c>
      <c r="M42" s="296">
        <f>M$51*投入係数表!F42</f>
        <v>0</v>
      </c>
      <c r="N42" s="296">
        <f>N$51*投入係数表!G42</f>
        <v>0</v>
      </c>
      <c r="O42" s="296">
        <f>O$51*投入係数表!H42</f>
        <v>0</v>
      </c>
      <c r="P42" s="296">
        <f>P$51*投入係数表!I42</f>
        <v>0</v>
      </c>
      <c r="Q42" s="296">
        <f>Q$51*投入係数表!J42</f>
        <v>0</v>
      </c>
      <c r="R42" s="296">
        <f>R$51*投入係数表!K42</f>
        <v>0</v>
      </c>
      <c r="S42" s="296">
        <f>S$51*投入係数表!L42</f>
        <v>0</v>
      </c>
      <c r="T42" s="296">
        <f>T$51*投入係数表!M42</f>
        <v>0</v>
      </c>
      <c r="U42" s="296">
        <f>U$51*投入係数表!N42</f>
        <v>0</v>
      </c>
      <c r="V42" s="296">
        <f>V$51*投入係数表!O42</f>
        <v>0</v>
      </c>
      <c r="W42" s="296">
        <f>W$51*投入係数表!P42</f>
        <v>0</v>
      </c>
      <c r="X42" s="296">
        <f>X$51*投入係数表!Q42</f>
        <v>0</v>
      </c>
      <c r="Y42" s="296">
        <f>Y$51*投入係数表!R42</f>
        <v>0</v>
      </c>
      <c r="Z42" s="296">
        <f>Z$51*投入係数表!S42</f>
        <v>0</v>
      </c>
      <c r="AA42" s="296">
        <f>AA$51*投入係数表!T42</f>
        <v>0</v>
      </c>
      <c r="AB42" s="296">
        <f>AB$51*投入係数表!U42</f>
        <v>0</v>
      </c>
      <c r="AC42" s="296">
        <f>AC$51*投入係数表!V42</f>
        <v>0</v>
      </c>
      <c r="AD42" s="296">
        <f>AD$51*投入係数表!W42</f>
        <v>0</v>
      </c>
      <c r="AE42" s="296">
        <f>AE$51*投入係数表!X42</f>
        <v>0</v>
      </c>
      <c r="AF42" s="296">
        <f>AF$51*投入係数表!Y42</f>
        <v>0</v>
      </c>
      <c r="AG42" s="296">
        <f>AG$51*投入係数表!Z42</f>
        <v>0</v>
      </c>
      <c r="AH42" s="296">
        <f>AH$51*投入係数表!AA42</f>
        <v>0</v>
      </c>
      <c r="AI42" s="296">
        <f>AI$51*投入係数表!AB42</f>
        <v>0</v>
      </c>
      <c r="AJ42" s="296">
        <f>AJ$51*投入係数表!AC42</f>
        <v>0</v>
      </c>
      <c r="AK42" s="296">
        <f>AK$51*投入係数表!AD42</f>
        <v>0</v>
      </c>
      <c r="AL42" s="296">
        <f>AL$51*投入係数表!AE42</f>
        <v>0</v>
      </c>
      <c r="AM42" s="296">
        <f>AM$51*投入係数表!AF42</f>
        <v>0</v>
      </c>
      <c r="AN42" s="296">
        <f>AN$51*投入係数表!AG42</f>
        <v>0</v>
      </c>
      <c r="AO42" s="296">
        <f>AO$51*投入係数表!AH42</f>
        <v>0</v>
      </c>
      <c r="AP42" s="296">
        <f>AP$51*投入係数表!AI42</f>
        <v>0</v>
      </c>
      <c r="AQ42" s="296">
        <f>AQ$51*投入係数表!AJ42</f>
        <v>0</v>
      </c>
      <c r="AR42" s="296">
        <f>AR$51*投入係数表!AK42</f>
        <v>0</v>
      </c>
      <c r="AS42" s="296">
        <f>AS$51*投入係数表!AL42</f>
        <v>0</v>
      </c>
      <c r="AT42" s="296">
        <f>AT$51*投入係数表!AM42</f>
        <v>0</v>
      </c>
      <c r="AU42" s="296">
        <f>AU$51*投入係数表!AN42</f>
        <v>0</v>
      </c>
      <c r="AV42" s="298">
        <f t="shared" si="0"/>
        <v>0</v>
      </c>
      <c r="BK42" s="37">
        <v>38423</v>
      </c>
      <c r="BL42" s="38" t="s">
        <v>10</v>
      </c>
      <c r="BM42" s="37">
        <v>-10674</v>
      </c>
      <c r="BN42" s="38" t="s">
        <v>10</v>
      </c>
      <c r="BO42" s="37">
        <v>27749</v>
      </c>
      <c r="BP42" s="38" t="s">
        <v>10</v>
      </c>
    </row>
    <row r="43" spans="1:68" ht="15" customHeight="1">
      <c r="I43" s="356" t="s">
        <v>350</v>
      </c>
      <c r="J43" s="357" t="s">
        <v>469</v>
      </c>
      <c r="K43" s="297">
        <f>K$51*投入係数表!D43</f>
        <v>0</v>
      </c>
      <c r="L43" s="297">
        <f>L$51*投入係数表!E43</f>
        <v>0</v>
      </c>
      <c r="M43" s="297">
        <f>M$51*投入係数表!F43</f>
        <v>0</v>
      </c>
      <c r="N43" s="297">
        <f>N$51*投入係数表!G43</f>
        <v>0</v>
      </c>
      <c r="O43" s="297">
        <f>O$51*投入係数表!H43</f>
        <v>0</v>
      </c>
      <c r="P43" s="297">
        <f>P$51*投入係数表!I43</f>
        <v>0</v>
      </c>
      <c r="Q43" s="297">
        <f>Q$51*投入係数表!J43</f>
        <v>0</v>
      </c>
      <c r="R43" s="297">
        <f>R$51*投入係数表!K43</f>
        <v>0</v>
      </c>
      <c r="S43" s="297">
        <f>S$51*投入係数表!L43</f>
        <v>0</v>
      </c>
      <c r="T43" s="297">
        <f>T$51*投入係数表!M43</f>
        <v>0</v>
      </c>
      <c r="U43" s="297">
        <f>U$51*投入係数表!N43</f>
        <v>0</v>
      </c>
      <c r="V43" s="297">
        <f>V$51*投入係数表!O43</f>
        <v>0</v>
      </c>
      <c r="W43" s="297">
        <f>W$51*投入係数表!P43</f>
        <v>0</v>
      </c>
      <c r="X43" s="297">
        <f>X$51*投入係数表!Q43</f>
        <v>0</v>
      </c>
      <c r="Y43" s="297">
        <f>Y$51*投入係数表!R43</f>
        <v>0</v>
      </c>
      <c r="Z43" s="297">
        <f>Z$51*投入係数表!S43</f>
        <v>0</v>
      </c>
      <c r="AA43" s="297">
        <f>AA$51*投入係数表!T43</f>
        <v>0</v>
      </c>
      <c r="AB43" s="297">
        <f>AB$51*投入係数表!U43</f>
        <v>0</v>
      </c>
      <c r="AC43" s="297">
        <f>AC$51*投入係数表!V43</f>
        <v>0</v>
      </c>
      <c r="AD43" s="297">
        <f>AD$51*投入係数表!W43</f>
        <v>0</v>
      </c>
      <c r="AE43" s="297">
        <f>AE$51*投入係数表!X43</f>
        <v>0</v>
      </c>
      <c r="AF43" s="297">
        <f>AF$51*投入係数表!Y43</f>
        <v>0</v>
      </c>
      <c r="AG43" s="297">
        <f>AG$51*投入係数表!Z43</f>
        <v>0</v>
      </c>
      <c r="AH43" s="297">
        <f>AH$51*投入係数表!AA43</f>
        <v>0</v>
      </c>
      <c r="AI43" s="297">
        <f>AI$51*投入係数表!AB43</f>
        <v>0</v>
      </c>
      <c r="AJ43" s="297">
        <f>AJ$51*投入係数表!AC43</f>
        <v>0</v>
      </c>
      <c r="AK43" s="297">
        <f>AK$51*投入係数表!AD43</f>
        <v>0</v>
      </c>
      <c r="AL43" s="297">
        <f>AL$51*投入係数表!AE43</f>
        <v>0</v>
      </c>
      <c r="AM43" s="297">
        <f>AM$51*投入係数表!AF43</f>
        <v>0</v>
      </c>
      <c r="AN43" s="297">
        <f>AN$51*投入係数表!AG43</f>
        <v>0</v>
      </c>
      <c r="AO43" s="297">
        <f>AO$51*投入係数表!AH43</f>
        <v>0</v>
      </c>
      <c r="AP43" s="297">
        <f>AP$51*投入係数表!AI43</f>
        <v>0</v>
      </c>
      <c r="AQ43" s="297">
        <f>AQ$51*投入係数表!AJ43</f>
        <v>0</v>
      </c>
      <c r="AR43" s="297">
        <f>AR$51*投入係数表!AK43</f>
        <v>0</v>
      </c>
      <c r="AS43" s="297">
        <f>AS$51*投入係数表!AL43</f>
        <v>0</v>
      </c>
      <c r="AT43" s="297">
        <f>AT$51*投入係数表!AM43</f>
        <v>0</v>
      </c>
      <c r="AU43" s="297">
        <f>AU$51*投入係数表!AN43</f>
        <v>0</v>
      </c>
      <c r="AV43" s="299">
        <f t="shared" si="0"/>
        <v>0</v>
      </c>
      <c r="BK43" s="37">
        <v>3095624</v>
      </c>
      <c r="BL43" s="38" t="s">
        <v>10</v>
      </c>
      <c r="BM43" s="37">
        <v>3933480</v>
      </c>
      <c r="BN43" s="38" t="s">
        <v>10</v>
      </c>
      <c r="BO43" s="37">
        <v>7029104</v>
      </c>
      <c r="BP43" s="38" t="s">
        <v>10</v>
      </c>
    </row>
    <row r="44" spans="1:68" ht="15" customHeight="1">
      <c r="I44" s="351" t="s">
        <v>351</v>
      </c>
      <c r="J44" s="358" t="s">
        <v>366</v>
      </c>
      <c r="K44" s="296">
        <f>K$51*投入係数表!D44</f>
        <v>0</v>
      </c>
      <c r="L44" s="296">
        <f>L$51*投入係数表!E44</f>
        <v>0</v>
      </c>
      <c r="M44" s="296">
        <f>M$51*投入係数表!F44</f>
        <v>0</v>
      </c>
      <c r="N44" s="296">
        <f>N$51*投入係数表!G44</f>
        <v>0</v>
      </c>
      <c r="O44" s="296">
        <f>O$51*投入係数表!H44</f>
        <v>0</v>
      </c>
      <c r="P44" s="296">
        <f>P$51*投入係数表!I44</f>
        <v>0</v>
      </c>
      <c r="Q44" s="296">
        <f>Q$51*投入係数表!J44</f>
        <v>0</v>
      </c>
      <c r="R44" s="296">
        <f>R$51*投入係数表!K44</f>
        <v>0</v>
      </c>
      <c r="S44" s="296">
        <f>S$51*投入係数表!L44</f>
        <v>0</v>
      </c>
      <c r="T44" s="296">
        <f>T$51*投入係数表!M44</f>
        <v>0</v>
      </c>
      <c r="U44" s="296">
        <f>U$51*投入係数表!N44</f>
        <v>0</v>
      </c>
      <c r="V44" s="296">
        <f>V$51*投入係数表!O44</f>
        <v>0</v>
      </c>
      <c r="W44" s="296">
        <f>W$51*投入係数表!P44</f>
        <v>0</v>
      </c>
      <c r="X44" s="296">
        <f>X$51*投入係数表!Q44</f>
        <v>0</v>
      </c>
      <c r="Y44" s="296">
        <f>Y$51*投入係数表!R44</f>
        <v>0</v>
      </c>
      <c r="Z44" s="296">
        <f>Z$51*投入係数表!S44</f>
        <v>0</v>
      </c>
      <c r="AA44" s="296">
        <f>AA$51*投入係数表!T44</f>
        <v>0</v>
      </c>
      <c r="AB44" s="296">
        <f>AB$51*投入係数表!U44</f>
        <v>0</v>
      </c>
      <c r="AC44" s="296">
        <f>AC$51*投入係数表!V44</f>
        <v>0</v>
      </c>
      <c r="AD44" s="296">
        <f>AD$51*投入係数表!W44</f>
        <v>0</v>
      </c>
      <c r="AE44" s="296">
        <f>AE$51*投入係数表!X44</f>
        <v>0</v>
      </c>
      <c r="AF44" s="296">
        <f>AF$51*投入係数表!Y44</f>
        <v>0</v>
      </c>
      <c r="AG44" s="296">
        <f>AG$51*投入係数表!Z44</f>
        <v>0</v>
      </c>
      <c r="AH44" s="296">
        <f>AH$51*投入係数表!AA44</f>
        <v>0</v>
      </c>
      <c r="AI44" s="296">
        <f>AI$51*投入係数表!AB44</f>
        <v>0</v>
      </c>
      <c r="AJ44" s="296">
        <f>AJ$51*投入係数表!AC44</f>
        <v>0</v>
      </c>
      <c r="AK44" s="296">
        <f>AK$51*投入係数表!AD44</f>
        <v>0</v>
      </c>
      <c r="AL44" s="296">
        <f>AL$51*投入係数表!AE44</f>
        <v>0</v>
      </c>
      <c r="AM44" s="296">
        <f>AM$51*投入係数表!AF44</f>
        <v>0</v>
      </c>
      <c r="AN44" s="296">
        <f>AN$51*投入係数表!AG44</f>
        <v>0</v>
      </c>
      <c r="AO44" s="296">
        <f>AO$51*投入係数表!AH44</f>
        <v>0</v>
      </c>
      <c r="AP44" s="296">
        <f>AP$51*投入係数表!AI44</f>
        <v>0</v>
      </c>
      <c r="AQ44" s="296">
        <f>AQ$51*投入係数表!AJ44</f>
        <v>0</v>
      </c>
      <c r="AR44" s="296">
        <f>AR$51*投入係数表!AK44</f>
        <v>0</v>
      </c>
      <c r="AS44" s="296">
        <f>AS$51*投入係数表!AL44</f>
        <v>0</v>
      </c>
      <c r="AT44" s="296">
        <f>AT$51*投入係数表!AM44</f>
        <v>0</v>
      </c>
      <c r="AU44" s="296">
        <f>AU$51*投入係数表!AN44</f>
        <v>0</v>
      </c>
      <c r="AV44" s="298">
        <f t="shared" si="0"/>
        <v>0</v>
      </c>
      <c r="BK44" s="37">
        <v>130807</v>
      </c>
      <c r="BL44" s="38" t="s">
        <v>10</v>
      </c>
      <c r="BM44" s="37">
        <v>0</v>
      </c>
      <c r="BN44" s="38" t="s">
        <v>10</v>
      </c>
      <c r="BO44" s="37">
        <v>130807</v>
      </c>
      <c r="BP44" s="38" t="s">
        <v>11</v>
      </c>
    </row>
    <row r="45" spans="1:68" ht="15" customHeight="1">
      <c r="I45" s="351" t="s">
        <v>367</v>
      </c>
      <c r="J45" s="352" t="s">
        <v>368</v>
      </c>
      <c r="K45" s="296">
        <f>K$51*投入係数表!D45</f>
        <v>0</v>
      </c>
      <c r="L45" s="296">
        <f>L$51*投入係数表!E45</f>
        <v>0</v>
      </c>
      <c r="M45" s="296">
        <f>M$51*投入係数表!F45</f>
        <v>0</v>
      </c>
      <c r="N45" s="296">
        <f>N$51*投入係数表!G45</f>
        <v>0</v>
      </c>
      <c r="O45" s="296">
        <f>O$51*投入係数表!H45</f>
        <v>0</v>
      </c>
      <c r="P45" s="296">
        <f>P$51*投入係数表!I45</f>
        <v>0</v>
      </c>
      <c r="Q45" s="296">
        <f>Q$51*投入係数表!J45</f>
        <v>0</v>
      </c>
      <c r="R45" s="296">
        <f>R$51*投入係数表!K45</f>
        <v>0</v>
      </c>
      <c r="S45" s="296">
        <f>S$51*投入係数表!L45</f>
        <v>0</v>
      </c>
      <c r="T45" s="296">
        <f>T$51*投入係数表!M45</f>
        <v>0</v>
      </c>
      <c r="U45" s="296">
        <f>U$51*投入係数表!N45</f>
        <v>0</v>
      </c>
      <c r="V45" s="296">
        <f>V$51*投入係数表!O45</f>
        <v>0</v>
      </c>
      <c r="W45" s="296">
        <f>W$51*投入係数表!P45</f>
        <v>0</v>
      </c>
      <c r="X45" s="296">
        <f>X$51*投入係数表!Q45</f>
        <v>0</v>
      </c>
      <c r="Y45" s="296">
        <f>Y$51*投入係数表!R45</f>
        <v>0</v>
      </c>
      <c r="Z45" s="296">
        <f>Z$51*投入係数表!S45</f>
        <v>0</v>
      </c>
      <c r="AA45" s="296">
        <f>AA$51*投入係数表!T45</f>
        <v>0</v>
      </c>
      <c r="AB45" s="296">
        <f>AB$51*投入係数表!U45</f>
        <v>0</v>
      </c>
      <c r="AC45" s="296">
        <f>AC$51*投入係数表!V45</f>
        <v>0</v>
      </c>
      <c r="AD45" s="296">
        <f>AD$51*投入係数表!W45</f>
        <v>0</v>
      </c>
      <c r="AE45" s="296">
        <f>AE$51*投入係数表!X45</f>
        <v>0</v>
      </c>
      <c r="AF45" s="296">
        <f>AF$51*投入係数表!Y45</f>
        <v>0</v>
      </c>
      <c r="AG45" s="296">
        <f>AG$51*投入係数表!Z45</f>
        <v>0</v>
      </c>
      <c r="AH45" s="296">
        <f>AH$51*投入係数表!AA45</f>
        <v>0</v>
      </c>
      <c r="AI45" s="296">
        <f>AI$51*投入係数表!AB45</f>
        <v>0</v>
      </c>
      <c r="AJ45" s="296">
        <f>AJ$51*投入係数表!AC45</f>
        <v>0</v>
      </c>
      <c r="AK45" s="296">
        <f>AK$51*投入係数表!AD45</f>
        <v>0</v>
      </c>
      <c r="AL45" s="296">
        <f>AL$51*投入係数表!AE45</f>
        <v>0</v>
      </c>
      <c r="AM45" s="296">
        <f>AM$51*投入係数表!AF45</f>
        <v>0</v>
      </c>
      <c r="AN45" s="296">
        <f>AN$51*投入係数表!AG45</f>
        <v>0</v>
      </c>
      <c r="AO45" s="296">
        <f>AO$51*投入係数表!AH45</f>
        <v>0</v>
      </c>
      <c r="AP45" s="296">
        <f>AP$51*投入係数表!AI45</f>
        <v>0</v>
      </c>
      <c r="AQ45" s="296">
        <f>AQ$51*投入係数表!AJ45</f>
        <v>0</v>
      </c>
      <c r="AR45" s="296">
        <f>AR$51*投入係数表!AK45</f>
        <v>0</v>
      </c>
      <c r="AS45" s="296">
        <f>AS$51*投入係数表!AL45</f>
        <v>0</v>
      </c>
      <c r="AT45" s="296">
        <f>AT$51*投入係数表!AM45</f>
        <v>0</v>
      </c>
      <c r="AU45" s="296">
        <f>AU$51*投入係数表!AN45</f>
        <v>0</v>
      </c>
      <c r="AV45" s="298">
        <f t="shared" si="0"/>
        <v>0</v>
      </c>
      <c r="BK45" s="37">
        <v>2139927</v>
      </c>
      <c r="BL45" s="38" t="s">
        <v>10</v>
      </c>
      <c r="BM45" s="37">
        <v>0</v>
      </c>
      <c r="BN45" s="38" t="s">
        <v>10</v>
      </c>
      <c r="BO45" s="37">
        <v>2139927</v>
      </c>
      <c r="BP45" s="38" t="s">
        <v>11</v>
      </c>
    </row>
    <row r="46" spans="1:68" ht="15" customHeight="1">
      <c r="I46" s="351" t="s">
        <v>369</v>
      </c>
      <c r="J46" s="352" t="s">
        <v>370</v>
      </c>
      <c r="K46" s="296">
        <f>K$51*投入係数表!D46</f>
        <v>0</v>
      </c>
      <c r="L46" s="296">
        <f>L$51*投入係数表!E46</f>
        <v>0</v>
      </c>
      <c r="M46" s="296">
        <f>M$51*投入係数表!F46</f>
        <v>0</v>
      </c>
      <c r="N46" s="296">
        <f>N$51*投入係数表!G46</f>
        <v>0</v>
      </c>
      <c r="O46" s="296">
        <f>O$51*投入係数表!H46</f>
        <v>0</v>
      </c>
      <c r="P46" s="296">
        <f>P$51*投入係数表!I46</f>
        <v>0</v>
      </c>
      <c r="Q46" s="296">
        <f>Q$51*投入係数表!J46</f>
        <v>0</v>
      </c>
      <c r="R46" s="296">
        <f>R$51*投入係数表!K46</f>
        <v>0</v>
      </c>
      <c r="S46" s="296">
        <f>S$51*投入係数表!L46</f>
        <v>0</v>
      </c>
      <c r="T46" s="296">
        <f>T$51*投入係数表!M46</f>
        <v>0</v>
      </c>
      <c r="U46" s="296">
        <f>U$51*投入係数表!N46</f>
        <v>0</v>
      </c>
      <c r="V46" s="296">
        <f>V$51*投入係数表!O46</f>
        <v>0</v>
      </c>
      <c r="W46" s="296">
        <f>W$51*投入係数表!P46</f>
        <v>0</v>
      </c>
      <c r="X46" s="296">
        <f>X$51*投入係数表!Q46</f>
        <v>0</v>
      </c>
      <c r="Y46" s="296">
        <f>Y$51*投入係数表!R46</f>
        <v>0</v>
      </c>
      <c r="Z46" s="296">
        <f>Z$51*投入係数表!S46</f>
        <v>0</v>
      </c>
      <c r="AA46" s="296">
        <f>AA$51*投入係数表!T46</f>
        <v>0</v>
      </c>
      <c r="AB46" s="296">
        <f>AB$51*投入係数表!U46</f>
        <v>0</v>
      </c>
      <c r="AC46" s="296">
        <f>AC$51*投入係数表!V46</f>
        <v>0</v>
      </c>
      <c r="AD46" s="296">
        <f>AD$51*投入係数表!W46</f>
        <v>0</v>
      </c>
      <c r="AE46" s="296">
        <f>AE$51*投入係数表!X46</f>
        <v>0</v>
      </c>
      <c r="AF46" s="296">
        <f>AF$51*投入係数表!Y46</f>
        <v>0</v>
      </c>
      <c r="AG46" s="296">
        <f>AG$51*投入係数表!Z46</f>
        <v>0</v>
      </c>
      <c r="AH46" s="296">
        <f>AH$51*投入係数表!AA46</f>
        <v>0</v>
      </c>
      <c r="AI46" s="296">
        <f>AI$51*投入係数表!AB46</f>
        <v>0</v>
      </c>
      <c r="AJ46" s="296">
        <f>AJ$51*投入係数表!AC46</f>
        <v>0</v>
      </c>
      <c r="AK46" s="296">
        <f>AK$51*投入係数表!AD46</f>
        <v>0</v>
      </c>
      <c r="AL46" s="296">
        <f>AL$51*投入係数表!AE46</f>
        <v>0</v>
      </c>
      <c r="AM46" s="296">
        <f>AM$51*投入係数表!AF46</f>
        <v>0</v>
      </c>
      <c r="AN46" s="296">
        <f>AN$51*投入係数表!AG46</f>
        <v>0</v>
      </c>
      <c r="AO46" s="296">
        <f>AO$51*投入係数表!AH46</f>
        <v>0</v>
      </c>
      <c r="AP46" s="296">
        <f>AP$51*投入係数表!AI46</f>
        <v>0</v>
      </c>
      <c r="AQ46" s="296">
        <f>AQ$51*投入係数表!AJ46</f>
        <v>0</v>
      </c>
      <c r="AR46" s="296">
        <f>AR$51*投入係数表!AK46</f>
        <v>0</v>
      </c>
      <c r="AS46" s="296">
        <f>AS$51*投入係数表!AL46</f>
        <v>0</v>
      </c>
      <c r="AT46" s="296">
        <f>AT$51*投入係数表!AM46</f>
        <v>0</v>
      </c>
      <c r="AU46" s="296">
        <f>AU$51*投入係数表!AN46</f>
        <v>0</v>
      </c>
      <c r="AV46" s="298">
        <f t="shared" si="0"/>
        <v>0</v>
      </c>
      <c r="BK46" s="37">
        <v>730089</v>
      </c>
      <c r="BL46" s="38" t="s">
        <v>10</v>
      </c>
      <c r="BM46" s="37">
        <v>0</v>
      </c>
      <c r="BN46" s="38" t="s">
        <v>10</v>
      </c>
      <c r="BO46" s="37">
        <v>730089</v>
      </c>
      <c r="BP46" s="38" t="s">
        <v>11</v>
      </c>
    </row>
    <row r="47" spans="1:68" ht="15" customHeight="1">
      <c r="I47" s="351" t="s">
        <v>371</v>
      </c>
      <c r="J47" s="352" t="s">
        <v>372</v>
      </c>
      <c r="K47" s="296">
        <f>K$51*投入係数表!D47</f>
        <v>0</v>
      </c>
      <c r="L47" s="296">
        <f>L$51*投入係数表!E47</f>
        <v>0</v>
      </c>
      <c r="M47" s="296">
        <f>M$51*投入係数表!F47</f>
        <v>0</v>
      </c>
      <c r="N47" s="296">
        <f>N$51*投入係数表!G47</f>
        <v>0</v>
      </c>
      <c r="O47" s="296">
        <f>O$51*投入係数表!H47</f>
        <v>0</v>
      </c>
      <c r="P47" s="296">
        <f>P$51*投入係数表!I47</f>
        <v>0</v>
      </c>
      <c r="Q47" s="296">
        <f>Q$51*投入係数表!J47</f>
        <v>0</v>
      </c>
      <c r="R47" s="296">
        <f>R$51*投入係数表!K47</f>
        <v>0</v>
      </c>
      <c r="S47" s="296">
        <f>S$51*投入係数表!L47</f>
        <v>0</v>
      </c>
      <c r="T47" s="296">
        <f>T$51*投入係数表!M47</f>
        <v>0</v>
      </c>
      <c r="U47" s="296">
        <f>U$51*投入係数表!N47</f>
        <v>0</v>
      </c>
      <c r="V47" s="296">
        <f>V$51*投入係数表!O47</f>
        <v>0</v>
      </c>
      <c r="W47" s="296">
        <f>W$51*投入係数表!P47</f>
        <v>0</v>
      </c>
      <c r="X47" s="296">
        <f>X$51*投入係数表!Q47</f>
        <v>0</v>
      </c>
      <c r="Y47" s="296">
        <f>Y$51*投入係数表!R47</f>
        <v>0</v>
      </c>
      <c r="Z47" s="296">
        <f>Z$51*投入係数表!S47</f>
        <v>0</v>
      </c>
      <c r="AA47" s="296">
        <f>AA$51*投入係数表!T47</f>
        <v>0</v>
      </c>
      <c r="AB47" s="296">
        <f>AB$51*投入係数表!U47</f>
        <v>0</v>
      </c>
      <c r="AC47" s="296">
        <f>AC$51*投入係数表!V47</f>
        <v>0</v>
      </c>
      <c r="AD47" s="296">
        <f>AD$51*投入係数表!W47</f>
        <v>0</v>
      </c>
      <c r="AE47" s="296">
        <f>AE$51*投入係数表!X47</f>
        <v>0</v>
      </c>
      <c r="AF47" s="296">
        <f>AF$51*投入係数表!Y47</f>
        <v>0</v>
      </c>
      <c r="AG47" s="296">
        <f>AG$51*投入係数表!Z47</f>
        <v>0</v>
      </c>
      <c r="AH47" s="296">
        <f>AH$51*投入係数表!AA47</f>
        <v>0</v>
      </c>
      <c r="AI47" s="296">
        <f>AI$51*投入係数表!AB47</f>
        <v>0</v>
      </c>
      <c r="AJ47" s="296">
        <f>AJ$51*投入係数表!AC47</f>
        <v>0</v>
      </c>
      <c r="AK47" s="296">
        <f>AK$51*投入係数表!AD47</f>
        <v>0</v>
      </c>
      <c r="AL47" s="296">
        <f>AL$51*投入係数表!AE47</f>
        <v>0</v>
      </c>
      <c r="AM47" s="296">
        <f>AM$51*投入係数表!AF47</f>
        <v>0</v>
      </c>
      <c r="AN47" s="296">
        <f>AN$51*投入係数表!AG47</f>
        <v>0</v>
      </c>
      <c r="AO47" s="296">
        <f>AO$51*投入係数表!AH47</f>
        <v>0</v>
      </c>
      <c r="AP47" s="296">
        <f>AP$51*投入係数表!AI47</f>
        <v>0</v>
      </c>
      <c r="AQ47" s="296">
        <f>AQ$51*投入係数表!AJ47</f>
        <v>0</v>
      </c>
      <c r="AR47" s="296">
        <f>AR$51*投入係数表!AK47</f>
        <v>0</v>
      </c>
      <c r="AS47" s="296">
        <f>AS$51*投入係数表!AL47</f>
        <v>0</v>
      </c>
      <c r="AT47" s="296">
        <f>AT$51*投入係数表!AM47</f>
        <v>0</v>
      </c>
      <c r="AU47" s="296">
        <f>AU$51*投入係数表!AN47</f>
        <v>0</v>
      </c>
      <c r="AV47" s="298">
        <f t="shared" si="0"/>
        <v>0</v>
      </c>
      <c r="BK47" s="37">
        <v>739517</v>
      </c>
      <c r="BL47" s="38" t="s">
        <v>10</v>
      </c>
      <c r="BM47" s="37">
        <v>0</v>
      </c>
      <c r="BN47" s="38" t="s">
        <v>10</v>
      </c>
      <c r="BO47" s="37">
        <v>739517</v>
      </c>
      <c r="BP47" s="38" t="s">
        <v>11</v>
      </c>
    </row>
    <row r="48" spans="1:68" ht="15" customHeight="1">
      <c r="I48" s="351" t="s">
        <v>373</v>
      </c>
      <c r="J48" s="359" t="s">
        <v>470</v>
      </c>
      <c r="K48" s="296">
        <f>K$51*投入係数表!D48</f>
        <v>0</v>
      </c>
      <c r="L48" s="296">
        <f>L$51*投入係数表!E48</f>
        <v>0</v>
      </c>
      <c r="M48" s="296">
        <f>M$51*投入係数表!F48</f>
        <v>0</v>
      </c>
      <c r="N48" s="296">
        <f>N$51*投入係数表!G48</f>
        <v>0</v>
      </c>
      <c r="O48" s="296">
        <f>O$51*投入係数表!H48</f>
        <v>0</v>
      </c>
      <c r="P48" s="296">
        <f>P$51*投入係数表!I48</f>
        <v>0</v>
      </c>
      <c r="Q48" s="296">
        <f>Q$51*投入係数表!J48</f>
        <v>0</v>
      </c>
      <c r="R48" s="296">
        <f>R$51*投入係数表!K48</f>
        <v>0</v>
      </c>
      <c r="S48" s="296">
        <f>S$51*投入係数表!L48</f>
        <v>0</v>
      </c>
      <c r="T48" s="296">
        <f>T$51*投入係数表!M48</f>
        <v>0</v>
      </c>
      <c r="U48" s="296">
        <f>U$51*投入係数表!N48</f>
        <v>0</v>
      </c>
      <c r="V48" s="296">
        <f>V$51*投入係数表!O48</f>
        <v>0</v>
      </c>
      <c r="W48" s="296">
        <f>W$51*投入係数表!P48</f>
        <v>0</v>
      </c>
      <c r="X48" s="296">
        <f>X$51*投入係数表!Q48</f>
        <v>0</v>
      </c>
      <c r="Y48" s="296">
        <f>Y$51*投入係数表!R48</f>
        <v>0</v>
      </c>
      <c r="Z48" s="296">
        <f>Z$51*投入係数表!S48</f>
        <v>0</v>
      </c>
      <c r="AA48" s="296">
        <f>AA$51*投入係数表!T48</f>
        <v>0</v>
      </c>
      <c r="AB48" s="296">
        <f>AB$51*投入係数表!U48</f>
        <v>0</v>
      </c>
      <c r="AC48" s="296">
        <f>AC$51*投入係数表!V48</f>
        <v>0</v>
      </c>
      <c r="AD48" s="296">
        <f>AD$51*投入係数表!W48</f>
        <v>0</v>
      </c>
      <c r="AE48" s="296">
        <f>AE$51*投入係数表!X48</f>
        <v>0</v>
      </c>
      <c r="AF48" s="296">
        <f>AF$51*投入係数表!Y48</f>
        <v>0</v>
      </c>
      <c r="AG48" s="296">
        <f>AG$51*投入係数表!Z48</f>
        <v>0</v>
      </c>
      <c r="AH48" s="296">
        <f>AH$51*投入係数表!AA48</f>
        <v>0</v>
      </c>
      <c r="AI48" s="296">
        <f>AI$51*投入係数表!AB48</f>
        <v>0</v>
      </c>
      <c r="AJ48" s="296">
        <f>AJ$51*投入係数表!AC48</f>
        <v>0</v>
      </c>
      <c r="AK48" s="296">
        <f>AK$51*投入係数表!AD48</f>
        <v>0</v>
      </c>
      <c r="AL48" s="296">
        <f>AL$51*投入係数表!AE48</f>
        <v>0</v>
      </c>
      <c r="AM48" s="296">
        <f>AM$51*投入係数表!AF48</f>
        <v>0</v>
      </c>
      <c r="AN48" s="296">
        <f>AN$51*投入係数表!AG48</f>
        <v>0</v>
      </c>
      <c r="AO48" s="296">
        <f>AO$51*投入係数表!AH48</f>
        <v>0</v>
      </c>
      <c r="AP48" s="296">
        <f>AP$51*投入係数表!AI48</f>
        <v>0</v>
      </c>
      <c r="AQ48" s="296">
        <f>AQ$51*投入係数表!AJ48</f>
        <v>0</v>
      </c>
      <c r="AR48" s="296">
        <f>AR$51*投入係数表!AK48</f>
        <v>0</v>
      </c>
      <c r="AS48" s="296">
        <f>AS$51*投入係数表!AL48</f>
        <v>0</v>
      </c>
      <c r="AT48" s="296">
        <f>AT$51*投入係数表!AM48</f>
        <v>0</v>
      </c>
      <c r="AU48" s="296">
        <f>AU$51*投入係数表!AN48</f>
        <v>0</v>
      </c>
      <c r="AV48" s="298">
        <f t="shared" si="0"/>
        <v>0</v>
      </c>
      <c r="BK48" s="37">
        <v>240499</v>
      </c>
      <c r="BL48" s="38" t="s">
        <v>10</v>
      </c>
      <c r="BM48" s="37">
        <v>0</v>
      </c>
      <c r="BN48" s="38" t="s">
        <v>10</v>
      </c>
      <c r="BO48" s="37">
        <v>240499</v>
      </c>
      <c r="BP48" s="38" t="s">
        <v>11</v>
      </c>
    </row>
    <row r="49" spans="9:68" ht="15" customHeight="1">
      <c r="I49" s="351" t="s">
        <v>374</v>
      </c>
      <c r="J49" s="358" t="s">
        <v>375</v>
      </c>
      <c r="K49" s="296">
        <f>K$51*投入係数表!D49</f>
        <v>0</v>
      </c>
      <c r="L49" s="296">
        <f>L$51*投入係数表!E49</f>
        <v>0</v>
      </c>
      <c r="M49" s="296">
        <f>M$51*投入係数表!F49</f>
        <v>0</v>
      </c>
      <c r="N49" s="296">
        <f>N$51*投入係数表!G49</f>
        <v>0</v>
      </c>
      <c r="O49" s="296">
        <f>O$51*投入係数表!H49</f>
        <v>0</v>
      </c>
      <c r="P49" s="296">
        <f>P$51*投入係数表!I49</f>
        <v>0</v>
      </c>
      <c r="Q49" s="296">
        <f>Q$51*投入係数表!J49</f>
        <v>0</v>
      </c>
      <c r="R49" s="296">
        <f>R$51*投入係数表!K49</f>
        <v>0</v>
      </c>
      <c r="S49" s="296">
        <f>S$51*投入係数表!L49</f>
        <v>0</v>
      </c>
      <c r="T49" s="296">
        <f>T$51*投入係数表!M49</f>
        <v>0</v>
      </c>
      <c r="U49" s="296">
        <f>U$51*投入係数表!N49</f>
        <v>0</v>
      </c>
      <c r="V49" s="296">
        <f>V$51*投入係数表!O49</f>
        <v>0</v>
      </c>
      <c r="W49" s="296">
        <f>W$51*投入係数表!P49</f>
        <v>0</v>
      </c>
      <c r="X49" s="296">
        <f>X$51*投入係数表!Q49</f>
        <v>0</v>
      </c>
      <c r="Y49" s="296">
        <f>Y$51*投入係数表!R49</f>
        <v>0</v>
      </c>
      <c r="Z49" s="296">
        <f>Z$51*投入係数表!S49</f>
        <v>0</v>
      </c>
      <c r="AA49" s="296">
        <f>AA$51*投入係数表!T49</f>
        <v>0</v>
      </c>
      <c r="AB49" s="296">
        <f>AB$51*投入係数表!U49</f>
        <v>0</v>
      </c>
      <c r="AC49" s="296">
        <f>AC$51*投入係数表!V49</f>
        <v>0</v>
      </c>
      <c r="AD49" s="296">
        <f>AD$51*投入係数表!W49</f>
        <v>0</v>
      </c>
      <c r="AE49" s="296">
        <f>AE$51*投入係数表!X49</f>
        <v>0</v>
      </c>
      <c r="AF49" s="296">
        <f>AF$51*投入係数表!Y49</f>
        <v>0</v>
      </c>
      <c r="AG49" s="296">
        <f>AG$51*投入係数表!Z49</f>
        <v>0</v>
      </c>
      <c r="AH49" s="296">
        <f>AH$51*投入係数表!AA49</f>
        <v>0</v>
      </c>
      <c r="AI49" s="296">
        <f>AI$51*投入係数表!AB49</f>
        <v>0</v>
      </c>
      <c r="AJ49" s="296">
        <f>AJ$51*投入係数表!AC49</f>
        <v>0</v>
      </c>
      <c r="AK49" s="296">
        <f>AK$51*投入係数表!AD49</f>
        <v>0</v>
      </c>
      <c r="AL49" s="296">
        <f>AL$51*投入係数表!AE49</f>
        <v>0</v>
      </c>
      <c r="AM49" s="296">
        <f>AM$51*投入係数表!AF49</f>
        <v>0</v>
      </c>
      <c r="AN49" s="296">
        <f>AN$51*投入係数表!AG49</f>
        <v>0</v>
      </c>
      <c r="AO49" s="296">
        <f>AO$51*投入係数表!AH49</f>
        <v>0</v>
      </c>
      <c r="AP49" s="296">
        <f>AP$51*投入係数表!AI49</f>
        <v>0</v>
      </c>
      <c r="AQ49" s="296">
        <f>AQ$51*投入係数表!AJ49</f>
        <v>0</v>
      </c>
      <c r="AR49" s="296">
        <f>AR$51*投入係数表!AK49</f>
        <v>0</v>
      </c>
      <c r="AS49" s="296">
        <f>AS$51*投入係数表!AL49</f>
        <v>0</v>
      </c>
      <c r="AT49" s="296">
        <f>AT$51*投入係数表!AM49</f>
        <v>0</v>
      </c>
      <c r="AU49" s="296">
        <f>AU$51*投入係数表!AN49</f>
        <v>0</v>
      </c>
      <c r="AV49" s="298">
        <f t="shared" si="0"/>
        <v>0</v>
      </c>
      <c r="BK49" s="37">
        <v>-47359</v>
      </c>
      <c r="BL49" s="38" t="s">
        <v>10</v>
      </c>
      <c r="BM49" s="37">
        <v>0</v>
      </c>
      <c r="BN49" s="38" t="s">
        <v>10</v>
      </c>
      <c r="BO49" s="37">
        <v>-47359</v>
      </c>
      <c r="BP49" s="38" t="s">
        <v>11</v>
      </c>
    </row>
    <row r="50" spans="9:68" ht="15" customHeight="1">
      <c r="I50" s="356" t="s">
        <v>376</v>
      </c>
      <c r="J50" s="360" t="s">
        <v>377</v>
      </c>
      <c r="K50" s="297">
        <f>K$51*投入係数表!D50</f>
        <v>0</v>
      </c>
      <c r="L50" s="297">
        <f>L$51*投入係数表!E50</f>
        <v>0</v>
      </c>
      <c r="M50" s="297">
        <f>M$51*投入係数表!F50</f>
        <v>0</v>
      </c>
      <c r="N50" s="297">
        <f>N$51*投入係数表!G50</f>
        <v>0</v>
      </c>
      <c r="O50" s="297">
        <f>O$51*投入係数表!H50</f>
        <v>0</v>
      </c>
      <c r="P50" s="297">
        <f>P$51*投入係数表!I50</f>
        <v>0</v>
      </c>
      <c r="Q50" s="297">
        <f>Q$51*投入係数表!J50</f>
        <v>0</v>
      </c>
      <c r="R50" s="297">
        <f>R$51*投入係数表!K50</f>
        <v>0</v>
      </c>
      <c r="S50" s="297">
        <f>S$51*投入係数表!L50</f>
        <v>0</v>
      </c>
      <c r="T50" s="297">
        <f>T$51*投入係数表!M50</f>
        <v>0</v>
      </c>
      <c r="U50" s="297">
        <f>U$51*投入係数表!N50</f>
        <v>0</v>
      </c>
      <c r="V50" s="297">
        <f>V$51*投入係数表!O50</f>
        <v>0</v>
      </c>
      <c r="W50" s="297">
        <f>W$51*投入係数表!P50</f>
        <v>0</v>
      </c>
      <c r="X50" s="297">
        <f>X$51*投入係数表!Q50</f>
        <v>0</v>
      </c>
      <c r="Y50" s="297">
        <f>Y$51*投入係数表!R50</f>
        <v>0</v>
      </c>
      <c r="Z50" s="297">
        <f>Z$51*投入係数表!S50</f>
        <v>0</v>
      </c>
      <c r="AA50" s="297">
        <f>AA$51*投入係数表!T50</f>
        <v>0</v>
      </c>
      <c r="AB50" s="297">
        <f>AB$51*投入係数表!U50</f>
        <v>0</v>
      </c>
      <c r="AC50" s="297">
        <f>AC$51*投入係数表!V50</f>
        <v>0</v>
      </c>
      <c r="AD50" s="297">
        <f>AD$51*投入係数表!W50</f>
        <v>0</v>
      </c>
      <c r="AE50" s="297">
        <f>AE$51*投入係数表!X50</f>
        <v>0</v>
      </c>
      <c r="AF50" s="297">
        <f>AF$51*投入係数表!Y50</f>
        <v>0</v>
      </c>
      <c r="AG50" s="297">
        <f>AG$51*投入係数表!Z50</f>
        <v>0</v>
      </c>
      <c r="AH50" s="297">
        <f>AH$51*投入係数表!AA50</f>
        <v>0</v>
      </c>
      <c r="AI50" s="297">
        <f>AI$51*投入係数表!AB50</f>
        <v>0</v>
      </c>
      <c r="AJ50" s="297">
        <f>AJ$51*投入係数表!AC50</f>
        <v>0</v>
      </c>
      <c r="AK50" s="297">
        <f>AK$51*投入係数表!AD50</f>
        <v>0</v>
      </c>
      <c r="AL50" s="297">
        <f>AL$51*投入係数表!AE50</f>
        <v>0</v>
      </c>
      <c r="AM50" s="297">
        <f>AM$51*投入係数表!AF50</f>
        <v>0</v>
      </c>
      <c r="AN50" s="297">
        <f>AN$51*投入係数表!AG50</f>
        <v>0</v>
      </c>
      <c r="AO50" s="297">
        <f>AO$51*投入係数表!AH50</f>
        <v>0</v>
      </c>
      <c r="AP50" s="297">
        <f>AP$51*投入係数表!AI50</f>
        <v>0</v>
      </c>
      <c r="AQ50" s="297">
        <f>AQ$51*投入係数表!AJ50</f>
        <v>0</v>
      </c>
      <c r="AR50" s="297">
        <f>AR$51*投入係数表!AK50</f>
        <v>0</v>
      </c>
      <c r="AS50" s="297">
        <f>AS$51*投入係数表!AL50</f>
        <v>0</v>
      </c>
      <c r="AT50" s="297">
        <f>AT$51*投入係数表!AM50</f>
        <v>0</v>
      </c>
      <c r="AU50" s="297">
        <f>AU$51*投入係数表!AN50</f>
        <v>0</v>
      </c>
      <c r="AV50" s="299">
        <f t="shared" si="0"/>
        <v>0</v>
      </c>
      <c r="BK50" s="37">
        <v>3933480</v>
      </c>
      <c r="BL50" s="38" t="s">
        <v>10</v>
      </c>
      <c r="BM50" s="37">
        <v>0</v>
      </c>
      <c r="BN50" s="38" t="s">
        <v>10</v>
      </c>
      <c r="BO50" s="37">
        <v>3933480</v>
      </c>
      <c r="BP50" s="38" t="s">
        <v>11</v>
      </c>
    </row>
    <row r="51" spans="9:68" ht="15" customHeight="1">
      <c r="I51" s="361" t="s">
        <v>361</v>
      </c>
      <c r="J51" s="362" t="s">
        <v>9</v>
      </c>
      <c r="K51" s="300">
        <f t="array" ref="K51:AU51">TRANSPOSE(計算表!D7:D43)</f>
        <v>0</v>
      </c>
      <c r="L51" s="300">
        <v>0</v>
      </c>
      <c r="M51" s="300">
        <v>0</v>
      </c>
      <c r="N51" s="300">
        <v>0</v>
      </c>
      <c r="O51" s="300">
        <v>0</v>
      </c>
      <c r="P51" s="300">
        <v>0</v>
      </c>
      <c r="Q51" s="300">
        <v>0</v>
      </c>
      <c r="R51" s="300">
        <v>0</v>
      </c>
      <c r="S51" s="300">
        <v>0</v>
      </c>
      <c r="T51" s="300">
        <v>0</v>
      </c>
      <c r="U51" s="300">
        <v>0</v>
      </c>
      <c r="V51" s="300">
        <v>0</v>
      </c>
      <c r="W51" s="300">
        <v>0</v>
      </c>
      <c r="X51" s="300">
        <v>0</v>
      </c>
      <c r="Y51" s="300">
        <v>0</v>
      </c>
      <c r="Z51" s="300">
        <v>0</v>
      </c>
      <c r="AA51" s="300">
        <v>0</v>
      </c>
      <c r="AB51" s="300">
        <v>0</v>
      </c>
      <c r="AC51" s="300">
        <v>0</v>
      </c>
      <c r="AD51" s="300">
        <v>0</v>
      </c>
      <c r="AE51" s="300">
        <v>0</v>
      </c>
      <c r="AF51" s="300">
        <v>0</v>
      </c>
      <c r="AG51" s="300">
        <v>0</v>
      </c>
      <c r="AH51" s="300">
        <v>0</v>
      </c>
      <c r="AI51" s="300">
        <v>0</v>
      </c>
      <c r="AJ51" s="300">
        <v>0</v>
      </c>
      <c r="AK51" s="300">
        <v>0</v>
      </c>
      <c r="AL51" s="300">
        <v>0</v>
      </c>
      <c r="AM51" s="300">
        <v>0</v>
      </c>
      <c r="AN51" s="300">
        <v>0</v>
      </c>
      <c r="AO51" s="300">
        <v>0</v>
      </c>
      <c r="AP51" s="300">
        <v>0</v>
      </c>
      <c r="AQ51" s="300">
        <v>0</v>
      </c>
      <c r="AR51" s="300">
        <v>0</v>
      </c>
      <c r="AS51" s="300">
        <v>0</v>
      </c>
      <c r="AT51" s="300">
        <v>0</v>
      </c>
      <c r="AU51" s="300">
        <v>0</v>
      </c>
      <c r="AV51" s="184"/>
      <c r="BK51" s="37">
        <v>7029104</v>
      </c>
      <c r="BL51" s="38" t="s">
        <v>10</v>
      </c>
      <c r="BM51" s="37">
        <v>0</v>
      </c>
      <c r="BN51" s="38" t="s">
        <v>10</v>
      </c>
      <c r="BO51" s="37">
        <v>7029104</v>
      </c>
      <c r="BP51" s="38" t="s">
        <v>11</v>
      </c>
    </row>
    <row r="60" spans="9:68" ht="26.25" customHeight="1"/>
  </sheetData>
  <mergeCells count="6">
    <mergeCell ref="I4:J5"/>
    <mergeCell ref="I2:J2"/>
    <mergeCell ref="A4:B5"/>
    <mergeCell ref="A2:B2"/>
    <mergeCell ref="E2:F2"/>
    <mergeCell ref="E4:F5"/>
  </mergeCells>
  <phoneticPr fontId="3"/>
  <pageMargins left="0.78740157480314965" right="0.78740157480314965" top="0.78740157480314965" bottom="0.78740157480314965" header="0" footer="0.1968503937007874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1E6D74-C7C7-4047-A77A-B10758322DD7}">
  <sheetPr codeName="Sheet4"/>
  <dimension ref="A1:AE455"/>
  <sheetViews>
    <sheetView zoomScale="85" zoomScaleNormal="85" workbookViewId="0"/>
  </sheetViews>
  <sheetFormatPr defaultColWidth="9" defaultRowHeight="18" customHeight="1"/>
  <cols>
    <col min="1" max="1" width="4" style="3" customWidth="1"/>
    <col min="2" max="2" width="24.33203125" style="2" customWidth="1"/>
    <col min="3" max="3" width="9.6640625" style="2" customWidth="1"/>
    <col min="4" max="6" width="12.86328125" style="2" customWidth="1"/>
    <col min="7" max="7" width="10.33203125" style="2" customWidth="1"/>
    <col min="8" max="8" width="9.6640625" style="2" customWidth="1"/>
    <col min="9" max="9" width="8.86328125" style="2" customWidth="1"/>
    <col min="10" max="10" width="9.6640625" style="2" customWidth="1"/>
    <col min="11" max="11" width="2.1328125" style="2" customWidth="1"/>
    <col min="12" max="12" width="9" style="2"/>
    <col min="13" max="13" width="10.1328125" style="2" bestFit="1" customWidth="1"/>
    <col min="14" max="15" width="9" style="2"/>
    <col min="16" max="17" width="13" style="2" customWidth="1"/>
    <col min="18" max="16384" width="9" style="2"/>
  </cols>
  <sheetData>
    <row r="1" spans="1:31" ht="16.5" customHeight="1"/>
    <row r="2" spans="1:31" ht="16.5" customHeight="1">
      <c r="B2" s="520" t="s">
        <v>120</v>
      </c>
      <c r="C2" s="521"/>
      <c r="D2" s="61"/>
      <c r="E2" s="61"/>
      <c r="F2" s="61"/>
    </row>
    <row r="3" spans="1:31" ht="16.5" customHeight="1">
      <c r="A3" s="109"/>
      <c r="B3" s="522"/>
      <c r="C3" s="523"/>
      <c r="D3" s="61"/>
      <c r="E3" s="61"/>
      <c r="F3" s="61"/>
    </row>
    <row r="4" spans="1:31" ht="6.75" customHeight="1">
      <c r="A4" s="109"/>
      <c r="B4" s="64"/>
      <c r="C4" s="64"/>
      <c r="D4" s="61"/>
      <c r="E4" s="61"/>
      <c r="F4" s="61"/>
    </row>
    <row r="5" spans="1:31" ht="6.75" customHeight="1">
      <c r="A5" s="109"/>
      <c r="B5" s="64"/>
      <c r="C5" s="64"/>
      <c r="D5" s="61"/>
      <c r="E5" s="61"/>
      <c r="F5" s="61"/>
    </row>
    <row r="6" spans="1:31" ht="6.75" customHeight="1">
      <c r="A6" s="109"/>
      <c r="B6" s="64"/>
      <c r="C6" s="64"/>
      <c r="D6" s="61"/>
      <c r="E6" s="61"/>
      <c r="F6" s="61"/>
    </row>
    <row r="7" spans="1:31" ht="16.25" customHeight="1">
      <c r="A7" s="109"/>
      <c r="B7" s="64"/>
      <c r="C7" s="64"/>
      <c r="D7" s="61"/>
      <c r="E7" s="61"/>
      <c r="F7" s="61"/>
      <c r="O7" s="380"/>
      <c r="T7" s="380" t="s">
        <v>522</v>
      </c>
      <c r="U7" s="382"/>
      <c r="V7" s="382"/>
      <c r="W7" s="382"/>
      <c r="X7" s="382"/>
      <c r="Y7" s="382"/>
      <c r="Z7" s="382"/>
      <c r="AA7" s="382"/>
      <c r="AB7" s="382"/>
      <c r="AC7" s="382"/>
      <c r="AD7" s="382"/>
      <c r="AE7" s="382" t="s">
        <v>511</v>
      </c>
    </row>
    <row r="8" spans="1:31" ht="15.75" customHeight="1">
      <c r="A8" s="109"/>
      <c r="B8" s="64"/>
      <c r="C8" s="64"/>
      <c r="D8" s="61"/>
      <c r="E8" s="61"/>
      <c r="F8" s="61"/>
      <c r="O8" s="381" t="s">
        <v>523</v>
      </c>
      <c r="P8" s="383" t="s">
        <v>509</v>
      </c>
      <c r="Q8" s="383" t="s">
        <v>510</v>
      </c>
      <c r="T8" s="381" t="s">
        <v>523</v>
      </c>
      <c r="U8" s="382" t="s">
        <v>94</v>
      </c>
      <c r="V8" s="382" t="s">
        <v>524</v>
      </c>
      <c r="W8" s="382" t="s">
        <v>525</v>
      </c>
      <c r="X8" s="382" t="s">
        <v>526</v>
      </c>
      <c r="Y8" s="382" t="s">
        <v>527</v>
      </c>
      <c r="Z8" s="382" t="s">
        <v>528</v>
      </c>
      <c r="AA8" s="382" t="s">
        <v>529</v>
      </c>
      <c r="AB8" s="382" t="s">
        <v>530</v>
      </c>
      <c r="AC8" s="382" t="s">
        <v>531</v>
      </c>
      <c r="AD8" s="382" t="s">
        <v>532</v>
      </c>
      <c r="AE8" s="382" t="s">
        <v>533</v>
      </c>
    </row>
    <row r="9" spans="1:31" ht="16.5" customHeight="1" thickBot="1">
      <c r="N9" s="209" t="s">
        <v>3</v>
      </c>
      <c r="O9" s="381" t="s">
        <v>534</v>
      </c>
      <c r="P9" s="384">
        <f>SUM(V9:W9)</f>
        <v>54.2</v>
      </c>
      <c r="Q9" s="384">
        <f>SUM(X9:AD9)</f>
        <v>122.5</v>
      </c>
      <c r="S9" s="209" t="s">
        <v>3</v>
      </c>
      <c r="T9" s="381" t="s">
        <v>534</v>
      </c>
      <c r="U9" s="382">
        <v>1668</v>
      </c>
      <c r="V9" s="382">
        <v>54.2</v>
      </c>
      <c r="W9" s="382">
        <v>0</v>
      </c>
      <c r="X9" s="382">
        <v>3.7</v>
      </c>
      <c r="Y9" s="382">
        <v>74.7</v>
      </c>
      <c r="Z9" s="382">
        <v>2.6</v>
      </c>
      <c r="AA9" s="382">
        <v>3.9</v>
      </c>
      <c r="AB9" s="382">
        <v>0</v>
      </c>
      <c r="AC9" s="382">
        <v>7.2</v>
      </c>
      <c r="AD9" s="382">
        <v>30.4</v>
      </c>
      <c r="AE9" s="382">
        <v>1844.7</v>
      </c>
    </row>
    <row r="10" spans="1:31" s="121" customFormat="1" ht="42" customHeight="1">
      <c r="A10" s="142" t="s">
        <v>90</v>
      </c>
      <c r="B10" s="143" t="s">
        <v>91</v>
      </c>
      <c r="C10" s="118" t="s">
        <v>92</v>
      </c>
      <c r="D10" s="118" t="s">
        <v>157</v>
      </c>
      <c r="E10" s="118" t="s">
        <v>155</v>
      </c>
      <c r="F10" s="118" t="s">
        <v>156</v>
      </c>
      <c r="G10" s="118" t="s">
        <v>152</v>
      </c>
      <c r="H10" s="118" t="s">
        <v>93</v>
      </c>
      <c r="I10" s="119" t="s">
        <v>95</v>
      </c>
      <c r="J10" s="120" t="s">
        <v>94</v>
      </c>
      <c r="K10" s="35"/>
      <c r="N10" s="209" t="s">
        <v>3</v>
      </c>
      <c r="O10" s="381" t="s">
        <v>535</v>
      </c>
      <c r="P10" s="384">
        <f t="shared" ref="P10:P73" si="0">SUM(V10:W10)</f>
        <v>2.9</v>
      </c>
      <c r="Q10" s="384">
        <f t="shared" ref="Q10:Q73" si="1">SUM(X10:AD10)</f>
        <v>0.5</v>
      </c>
      <c r="S10" s="209" t="s">
        <v>3</v>
      </c>
      <c r="T10" s="381" t="s">
        <v>535</v>
      </c>
      <c r="U10" s="382">
        <v>63.1</v>
      </c>
      <c r="V10" s="382">
        <v>2.9</v>
      </c>
      <c r="W10" s="382">
        <v>0</v>
      </c>
      <c r="X10" s="382">
        <v>0</v>
      </c>
      <c r="Y10" s="382">
        <v>0.5</v>
      </c>
      <c r="Z10" s="382">
        <v>0</v>
      </c>
      <c r="AA10" s="382">
        <v>0</v>
      </c>
      <c r="AB10" s="382">
        <v>0</v>
      </c>
      <c r="AC10" s="382">
        <v>0</v>
      </c>
      <c r="AD10" s="382">
        <v>0</v>
      </c>
      <c r="AE10" s="382">
        <v>66.599999999999994</v>
      </c>
    </row>
    <row r="11" spans="1:31" ht="18" customHeight="1">
      <c r="A11" s="339" t="s">
        <v>3</v>
      </c>
      <c r="B11" s="340" t="s">
        <v>453</v>
      </c>
      <c r="C11" s="261">
        <f>入力!E11</f>
        <v>0</v>
      </c>
      <c r="D11" s="4">
        <f t="shared" ref="D11:D47" si="2">SUMIF($S:$S,A11,$AE:$AE)*1000</f>
        <v>20654300</v>
      </c>
      <c r="E11" s="4">
        <f t="shared" ref="E11:E34" si="3">SUMIF(N:N,A11,$P:$P)*1000</f>
        <v>4917600</v>
      </c>
      <c r="F11" s="4">
        <f t="shared" ref="F11:F37" si="4">SUMIF(N:N,A11,$Q:$Q)*1000</f>
        <v>1054100</v>
      </c>
      <c r="G11" s="265">
        <f>C11*E11/D11</f>
        <v>0</v>
      </c>
      <c r="H11" s="265">
        <f>C11*F11/D11</f>
        <v>0</v>
      </c>
      <c r="I11" s="5"/>
      <c r="J11" s="268">
        <f>C11-G11-H11+I11</f>
        <v>0</v>
      </c>
      <c r="K11" s="110"/>
      <c r="N11" s="209" t="s">
        <v>3</v>
      </c>
      <c r="O11" s="381" t="s">
        <v>536</v>
      </c>
      <c r="P11" s="384">
        <f t="shared" si="0"/>
        <v>12</v>
      </c>
      <c r="Q11" s="384">
        <f t="shared" si="1"/>
        <v>123.4</v>
      </c>
      <c r="S11" s="209" t="s">
        <v>3</v>
      </c>
      <c r="T11" s="381" t="s">
        <v>536</v>
      </c>
      <c r="U11" s="382">
        <v>263.7</v>
      </c>
      <c r="V11" s="382">
        <v>12</v>
      </c>
      <c r="W11" s="382">
        <v>0</v>
      </c>
      <c r="X11" s="382">
        <v>0.1</v>
      </c>
      <c r="Y11" s="382">
        <v>31.1</v>
      </c>
      <c r="Z11" s="382">
        <v>0.5</v>
      </c>
      <c r="AA11" s="382">
        <v>7.8</v>
      </c>
      <c r="AB11" s="382">
        <v>0</v>
      </c>
      <c r="AC11" s="382">
        <v>2</v>
      </c>
      <c r="AD11" s="382">
        <v>81.900000000000006</v>
      </c>
      <c r="AE11" s="382">
        <v>399.1</v>
      </c>
    </row>
    <row r="12" spans="1:31" ht="18" customHeight="1">
      <c r="A12" s="341" t="s">
        <v>4</v>
      </c>
      <c r="B12" s="342" t="s">
        <v>454</v>
      </c>
      <c r="C12" s="262">
        <f>入力!E12</f>
        <v>0</v>
      </c>
      <c r="D12" s="4">
        <f t="shared" si="2"/>
        <v>15817300</v>
      </c>
      <c r="E12" s="4">
        <f t="shared" si="3"/>
        <v>201900.00000000003</v>
      </c>
      <c r="F12" s="4">
        <f t="shared" si="4"/>
        <v>1190400.0000000002</v>
      </c>
      <c r="G12" s="265">
        <f t="shared" ref="G12:G47" si="5">C12*E12/D12</f>
        <v>0</v>
      </c>
      <c r="H12" s="265">
        <f t="shared" ref="H12:H47" si="6">C12*F12/D12</f>
        <v>0</v>
      </c>
      <c r="I12" s="5"/>
      <c r="J12" s="268">
        <f t="shared" ref="J12:J48" si="7">C12-G12-H12+I12</f>
        <v>0</v>
      </c>
      <c r="K12" s="110"/>
      <c r="N12" s="209" t="s">
        <v>3</v>
      </c>
      <c r="O12" s="381" t="s">
        <v>537</v>
      </c>
      <c r="P12" s="384">
        <f t="shared" si="0"/>
        <v>157.19999999999999</v>
      </c>
      <c r="Q12" s="384">
        <f t="shared" si="1"/>
        <v>37.700000000000003</v>
      </c>
      <c r="S12" s="209" t="s">
        <v>3</v>
      </c>
      <c r="T12" s="381" t="s">
        <v>537</v>
      </c>
      <c r="U12" s="382">
        <v>252.1</v>
      </c>
      <c r="V12" s="382">
        <v>92</v>
      </c>
      <c r="W12" s="382">
        <v>65.2</v>
      </c>
      <c r="X12" s="382">
        <v>1.9</v>
      </c>
      <c r="Y12" s="382">
        <v>29.2</v>
      </c>
      <c r="Z12" s="382">
        <v>0.8</v>
      </c>
      <c r="AA12" s="382">
        <v>0.1</v>
      </c>
      <c r="AB12" s="382">
        <v>0</v>
      </c>
      <c r="AC12" s="382">
        <v>1.7</v>
      </c>
      <c r="AD12" s="382">
        <v>4</v>
      </c>
      <c r="AE12" s="382">
        <v>446.9</v>
      </c>
    </row>
    <row r="13" spans="1:31" ht="18" customHeight="1">
      <c r="A13" s="341" t="s">
        <v>5</v>
      </c>
      <c r="B13" s="342" t="s">
        <v>455</v>
      </c>
      <c r="C13" s="262">
        <f>入力!E13</f>
        <v>0</v>
      </c>
      <c r="D13" s="4">
        <f t="shared" si="2"/>
        <v>70737000</v>
      </c>
      <c r="E13" s="4">
        <f t="shared" si="3"/>
        <v>22563499.999999996</v>
      </c>
      <c r="F13" s="4">
        <f t="shared" si="4"/>
        <v>2474000.0000000009</v>
      </c>
      <c r="G13" s="265">
        <f t="shared" si="5"/>
        <v>0</v>
      </c>
      <c r="H13" s="265">
        <f t="shared" si="6"/>
        <v>0</v>
      </c>
      <c r="I13" s="5"/>
      <c r="J13" s="268">
        <f t="shared" si="7"/>
        <v>0</v>
      </c>
      <c r="K13" s="110"/>
      <c r="N13" s="209" t="s">
        <v>3</v>
      </c>
      <c r="O13" s="381" t="s">
        <v>538</v>
      </c>
      <c r="P13" s="384">
        <f t="shared" si="0"/>
        <v>24.599999999999998</v>
      </c>
      <c r="Q13" s="384">
        <f t="shared" si="1"/>
        <v>38.200000000000003</v>
      </c>
      <c r="S13" s="209" t="s">
        <v>3</v>
      </c>
      <c r="T13" s="381" t="s">
        <v>538</v>
      </c>
      <c r="U13" s="382">
        <v>273.3</v>
      </c>
      <c r="V13" s="382">
        <v>22.7</v>
      </c>
      <c r="W13" s="382">
        <v>1.9</v>
      </c>
      <c r="X13" s="382">
        <v>0.2</v>
      </c>
      <c r="Y13" s="382">
        <v>5.0999999999999996</v>
      </c>
      <c r="Z13" s="382">
        <v>0.2</v>
      </c>
      <c r="AA13" s="382">
        <v>3.2</v>
      </c>
      <c r="AB13" s="382">
        <v>0</v>
      </c>
      <c r="AC13" s="382">
        <v>0.4</v>
      </c>
      <c r="AD13" s="382">
        <v>29.1</v>
      </c>
      <c r="AE13" s="382">
        <v>336.1</v>
      </c>
    </row>
    <row r="14" spans="1:31" ht="18" customHeight="1">
      <c r="A14" s="341" t="s">
        <v>159</v>
      </c>
      <c r="B14" s="342" t="s">
        <v>317</v>
      </c>
      <c r="C14" s="262">
        <f>入力!E14</f>
        <v>0</v>
      </c>
      <c r="D14" s="4">
        <f t="shared" si="2"/>
        <v>14034000</v>
      </c>
      <c r="E14" s="4">
        <f t="shared" si="3"/>
        <v>6075099.9999999981</v>
      </c>
      <c r="F14" s="4">
        <f t="shared" si="4"/>
        <v>445999.99999999994</v>
      </c>
      <c r="G14" s="265">
        <f t="shared" si="5"/>
        <v>0</v>
      </c>
      <c r="H14" s="265">
        <f t="shared" si="6"/>
        <v>0</v>
      </c>
      <c r="I14" s="5"/>
      <c r="J14" s="268">
        <f t="shared" si="7"/>
        <v>0</v>
      </c>
      <c r="K14" s="110"/>
      <c r="N14" s="209" t="s">
        <v>3</v>
      </c>
      <c r="O14" s="381" t="s">
        <v>539</v>
      </c>
      <c r="P14" s="384">
        <f t="shared" si="0"/>
        <v>1773.6</v>
      </c>
      <c r="Q14" s="384">
        <f t="shared" si="1"/>
        <v>294.5</v>
      </c>
      <c r="S14" s="209" t="s">
        <v>3</v>
      </c>
      <c r="T14" s="381" t="s">
        <v>539</v>
      </c>
      <c r="U14" s="382">
        <v>2343</v>
      </c>
      <c r="V14" s="382">
        <v>903.9</v>
      </c>
      <c r="W14" s="382">
        <v>869.7</v>
      </c>
      <c r="X14" s="382">
        <v>4.3</v>
      </c>
      <c r="Y14" s="382">
        <v>218.9</v>
      </c>
      <c r="Z14" s="382">
        <v>9.9</v>
      </c>
      <c r="AA14" s="382">
        <v>2.8</v>
      </c>
      <c r="AB14" s="382">
        <v>1.2</v>
      </c>
      <c r="AC14" s="382">
        <v>19.899999999999999</v>
      </c>
      <c r="AD14" s="382">
        <v>37.5</v>
      </c>
      <c r="AE14" s="382">
        <v>4410.8999999999996</v>
      </c>
    </row>
    <row r="15" spans="1:31" ht="18" customHeight="1">
      <c r="A15" s="341" t="s">
        <v>160</v>
      </c>
      <c r="B15" s="342" t="s">
        <v>318</v>
      </c>
      <c r="C15" s="262">
        <f>入力!E15</f>
        <v>0</v>
      </c>
      <c r="D15" s="4">
        <f t="shared" si="2"/>
        <v>19353100.000000004</v>
      </c>
      <c r="E15" s="4">
        <f t="shared" si="3"/>
        <v>4408100</v>
      </c>
      <c r="F15" s="4">
        <f t="shared" si="4"/>
        <v>1330300</v>
      </c>
      <c r="G15" s="265">
        <f t="shared" si="5"/>
        <v>0</v>
      </c>
      <c r="H15" s="265">
        <f t="shared" si="6"/>
        <v>0</v>
      </c>
      <c r="I15" s="5"/>
      <c r="J15" s="268">
        <f t="shared" si="7"/>
        <v>0</v>
      </c>
      <c r="K15" s="110"/>
      <c r="N15" s="209" t="s">
        <v>3</v>
      </c>
      <c r="O15" s="381" t="s">
        <v>540</v>
      </c>
      <c r="P15" s="384">
        <f t="shared" si="0"/>
        <v>988.8</v>
      </c>
      <c r="Q15" s="384">
        <f t="shared" si="1"/>
        <v>48.800000000000004</v>
      </c>
      <c r="S15" s="209" t="s">
        <v>3</v>
      </c>
      <c r="T15" s="381" t="s">
        <v>540</v>
      </c>
      <c r="U15" s="382">
        <v>1262.5999999999999</v>
      </c>
      <c r="V15" s="382">
        <v>498.3</v>
      </c>
      <c r="W15" s="382">
        <v>490.5</v>
      </c>
      <c r="X15" s="382">
        <v>0.6</v>
      </c>
      <c r="Y15" s="382">
        <v>29.4</v>
      </c>
      <c r="Z15" s="382">
        <v>4.5</v>
      </c>
      <c r="AA15" s="382">
        <v>1.7</v>
      </c>
      <c r="AB15" s="382">
        <v>0.2</v>
      </c>
      <c r="AC15" s="382">
        <v>3.4</v>
      </c>
      <c r="AD15" s="382">
        <v>9</v>
      </c>
      <c r="AE15" s="382">
        <v>2300.1999999999998</v>
      </c>
    </row>
    <row r="16" spans="1:31" ht="18" customHeight="1">
      <c r="A16" s="341" t="s">
        <v>161</v>
      </c>
      <c r="B16" s="342" t="s">
        <v>319</v>
      </c>
      <c r="C16" s="262">
        <f>入力!E16</f>
        <v>0</v>
      </c>
      <c r="D16" s="4">
        <f t="shared" si="2"/>
        <v>47912900</v>
      </c>
      <c r="E16" s="4">
        <f t="shared" si="3"/>
        <v>10071400</v>
      </c>
      <c r="F16" s="4">
        <f t="shared" si="4"/>
        <v>1430500</v>
      </c>
      <c r="G16" s="265">
        <f t="shared" si="5"/>
        <v>0</v>
      </c>
      <c r="H16" s="265">
        <f t="shared" si="6"/>
        <v>0</v>
      </c>
      <c r="I16" s="5"/>
      <c r="J16" s="268">
        <f t="shared" si="7"/>
        <v>0</v>
      </c>
      <c r="K16" s="110"/>
      <c r="N16" s="209" t="s">
        <v>3</v>
      </c>
      <c r="O16" s="381" t="s">
        <v>541</v>
      </c>
      <c r="P16" s="384">
        <f t="shared" si="0"/>
        <v>6.4</v>
      </c>
      <c r="Q16" s="384">
        <f t="shared" si="1"/>
        <v>2.9000000000000004</v>
      </c>
      <c r="S16" s="209" t="s">
        <v>3</v>
      </c>
      <c r="T16" s="381" t="s">
        <v>541</v>
      </c>
      <c r="U16" s="382">
        <v>71.099999999999994</v>
      </c>
      <c r="V16" s="382">
        <v>6.4</v>
      </c>
      <c r="W16" s="382">
        <v>0</v>
      </c>
      <c r="X16" s="382">
        <v>0</v>
      </c>
      <c r="Y16" s="382">
        <v>1.8</v>
      </c>
      <c r="Z16" s="382">
        <v>0</v>
      </c>
      <c r="AA16" s="382">
        <v>0</v>
      </c>
      <c r="AB16" s="382">
        <v>0</v>
      </c>
      <c r="AC16" s="382">
        <v>0.1</v>
      </c>
      <c r="AD16" s="382">
        <v>1</v>
      </c>
      <c r="AE16" s="382">
        <v>80.400000000000006</v>
      </c>
    </row>
    <row r="17" spans="1:31" ht="18" customHeight="1">
      <c r="A17" s="341" t="s">
        <v>162</v>
      </c>
      <c r="B17" s="342" t="s">
        <v>320</v>
      </c>
      <c r="C17" s="262">
        <f>入力!E17</f>
        <v>0</v>
      </c>
      <c r="D17" s="4">
        <f t="shared" si="2"/>
        <v>19615099.999999996</v>
      </c>
      <c r="E17" s="4">
        <f t="shared" si="3"/>
        <v>3579899.9999999995</v>
      </c>
      <c r="F17" s="4">
        <f t="shared" si="4"/>
        <v>456200.00000000006</v>
      </c>
      <c r="G17" s="265">
        <f t="shared" si="5"/>
        <v>0</v>
      </c>
      <c r="H17" s="265">
        <f t="shared" si="6"/>
        <v>0</v>
      </c>
      <c r="I17" s="5"/>
      <c r="J17" s="268">
        <f t="shared" si="7"/>
        <v>0</v>
      </c>
      <c r="K17" s="110"/>
      <c r="N17" s="209" t="s">
        <v>3</v>
      </c>
      <c r="O17" s="381" t="s">
        <v>542</v>
      </c>
      <c r="P17" s="384">
        <f t="shared" si="0"/>
        <v>36.9</v>
      </c>
      <c r="Q17" s="384">
        <f t="shared" si="1"/>
        <v>6</v>
      </c>
      <c r="S17" s="209" t="s">
        <v>3</v>
      </c>
      <c r="T17" s="381" t="s">
        <v>542</v>
      </c>
      <c r="U17" s="382">
        <v>194.3</v>
      </c>
      <c r="V17" s="382">
        <v>36.9</v>
      </c>
      <c r="W17" s="382">
        <v>0</v>
      </c>
      <c r="X17" s="382">
        <v>0</v>
      </c>
      <c r="Y17" s="382">
        <v>3.3</v>
      </c>
      <c r="Z17" s="382">
        <v>0</v>
      </c>
      <c r="AA17" s="382">
        <v>0.6</v>
      </c>
      <c r="AB17" s="382">
        <v>0</v>
      </c>
      <c r="AC17" s="382">
        <v>0.2</v>
      </c>
      <c r="AD17" s="382">
        <v>1.9</v>
      </c>
      <c r="AE17" s="382">
        <v>237.2</v>
      </c>
    </row>
    <row r="18" spans="1:31" ht="18" customHeight="1">
      <c r="A18" s="341" t="s">
        <v>163</v>
      </c>
      <c r="B18" s="342" t="s">
        <v>456</v>
      </c>
      <c r="C18" s="262">
        <f>入力!E18</f>
        <v>0</v>
      </c>
      <c r="D18" s="4">
        <f t="shared" si="2"/>
        <v>19939400.000000004</v>
      </c>
      <c r="E18" s="4">
        <f t="shared" si="3"/>
        <v>3690399.9999999995</v>
      </c>
      <c r="F18" s="4">
        <f t="shared" si="4"/>
        <v>643200.00000000012</v>
      </c>
      <c r="G18" s="265">
        <f t="shared" si="5"/>
        <v>0</v>
      </c>
      <c r="H18" s="265">
        <f t="shared" si="6"/>
        <v>0</v>
      </c>
      <c r="I18" s="5"/>
      <c r="J18" s="268">
        <f t="shared" si="7"/>
        <v>0</v>
      </c>
      <c r="K18" s="110"/>
      <c r="N18" s="209" t="s">
        <v>3</v>
      </c>
      <c r="O18" s="381" t="s">
        <v>543</v>
      </c>
      <c r="P18" s="384">
        <f t="shared" si="0"/>
        <v>74.599999999999994</v>
      </c>
      <c r="Q18" s="384">
        <f t="shared" si="1"/>
        <v>94.5</v>
      </c>
      <c r="S18" s="209" t="s">
        <v>3</v>
      </c>
      <c r="T18" s="381" t="s">
        <v>543</v>
      </c>
      <c r="U18" s="382">
        <v>579.5</v>
      </c>
      <c r="V18" s="382">
        <v>73.8</v>
      </c>
      <c r="W18" s="382">
        <v>0.8</v>
      </c>
      <c r="X18" s="382">
        <v>0.1</v>
      </c>
      <c r="Y18" s="382">
        <v>17.100000000000001</v>
      </c>
      <c r="Z18" s="382">
        <v>0.3</v>
      </c>
      <c r="AA18" s="382">
        <v>3.3</v>
      </c>
      <c r="AB18" s="382">
        <v>0</v>
      </c>
      <c r="AC18" s="382">
        <v>0.9</v>
      </c>
      <c r="AD18" s="382">
        <v>72.8</v>
      </c>
      <c r="AE18" s="382">
        <v>748.6</v>
      </c>
    </row>
    <row r="19" spans="1:31" ht="18" customHeight="1">
      <c r="A19" s="341" t="s">
        <v>164</v>
      </c>
      <c r="B19" s="342" t="s">
        <v>174</v>
      </c>
      <c r="C19" s="262">
        <f>入力!E19</f>
        <v>0</v>
      </c>
      <c r="D19" s="4">
        <f t="shared" si="2"/>
        <v>9510099.9999999981</v>
      </c>
      <c r="E19" s="4">
        <f t="shared" si="3"/>
        <v>1700600.0000000002</v>
      </c>
      <c r="F19" s="4">
        <f t="shared" si="4"/>
        <v>630300</v>
      </c>
      <c r="G19" s="265">
        <f t="shared" si="5"/>
        <v>0</v>
      </c>
      <c r="H19" s="265">
        <f t="shared" si="6"/>
        <v>0</v>
      </c>
      <c r="I19" s="5"/>
      <c r="J19" s="268">
        <f t="shared" si="7"/>
        <v>0</v>
      </c>
      <c r="K19" s="110"/>
      <c r="N19" s="209" t="s">
        <v>3</v>
      </c>
      <c r="O19" s="381" t="s">
        <v>544</v>
      </c>
      <c r="P19" s="384">
        <f t="shared" si="0"/>
        <v>5.3</v>
      </c>
      <c r="Q19" s="384">
        <f t="shared" si="1"/>
        <v>5.1999999999999993</v>
      </c>
      <c r="S19" s="209" t="s">
        <v>3</v>
      </c>
      <c r="T19" s="381" t="s">
        <v>544</v>
      </c>
      <c r="U19" s="382">
        <v>329.1</v>
      </c>
      <c r="V19" s="382">
        <v>5.3</v>
      </c>
      <c r="W19" s="382">
        <v>0</v>
      </c>
      <c r="X19" s="382">
        <v>0</v>
      </c>
      <c r="Y19" s="382">
        <v>4.5</v>
      </c>
      <c r="Z19" s="382">
        <v>0</v>
      </c>
      <c r="AA19" s="382">
        <v>0.6</v>
      </c>
      <c r="AB19" s="382">
        <v>0</v>
      </c>
      <c r="AC19" s="382">
        <v>0.1</v>
      </c>
      <c r="AD19" s="382">
        <v>0</v>
      </c>
      <c r="AE19" s="382">
        <v>339.7</v>
      </c>
    </row>
    <row r="20" spans="1:31" ht="18" customHeight="1">
      <c r="A20" s="341" t="s">
        <v>165</v>
      </c>
      <c r="B20" s="342" t="s">
        <v>321</v>
      </c>
      <c r="C20" s="262">
        <f>入力!E20</f>
        <v>0</v>
      </c>
      <c r="D20" s="4">
        <f t="shared" si="2"/>
        <v>23740299.999999996</v>
      </c>
      <c r="E20" s="4">
        <f t="shared" si="3"/>
        <v>1047599.9999999999</v>
      </c>
      <c r="F20" s="4">
        <f t="shared" si="4"/>
        <v>765999.99999999988</v>
      </c>
      <c r="G20" s="265">
        <f t="shared" si="5"/>
        <v>0</v>
      </c>
      <c r="H20" s="265">
        <f t="shared" si="6"/>
        <v>0</v>
      </c>
      <c r="I20" s="5"/>
      <c r="J20" s="268">
        <f t="shared" si="7"/>
        <v>0</v>
      </c>
      <c r="K20" s="110"/>
      <c r="N20" s="209" t="s">
        <v>3</v>
      </c>
      <c r="O20" s="381" t="s">
        <v>545</v>
      </c>
      <c r="P20" s="384">
        <f t="shared" si="0"/>
        <v>103.3</v>
      </c>
      <c r="Q20" s="384">
        <f t="shared" si="1"/>
        <v>8.5</v>
      </c>
      <c r="S20" s="209" t="s">
        <v>3</v>
      </c>
      <c r="T20" s="381" t="s">
        <v>545</v>
      </c>
      <c r="U20" s="382">
        <v>157.30000000000001</v>
      </c>
      <c r="V20" s="382">
        <v>38.700000000000003</v>
      </c>
      <c r="W20" s="382">
        <v>64.599999999999994</v>
      </c>
      <c r="X20" s="382">
        <v>0</v>
      </c>
      <c r="Y20" s="382">
        <v>5.6</v>
      </c>
      <c r="Z20" s="382">
        <v>0</v>
      </c>
      <c r="AA20" s="382">
        <v>0.1</v>
      </c>
      <c r="AB20" s="382">
        <v>0</v>
      </c>
      <c r="AC20" s="382">
        <v>0.3</v>
      </c>
      <c r="AD20" s="382">
        <v>2.5</v>
      </c>
      <c r="AE20" s="382">
        <v>269</v>
      </c>
    </row>
    <row r="21" spans="1:31" ht="18" customHeight="1">
      <c r="A21" s="341" t="s">
        <v>166</v>
      </c>
      <c r="B21" s="342" t="s">
        <v>322</v>
      </c>
      <c r="C21" s="262">
        <f>入力!E21</f>
        <v>0</v>
      </c>
      <c r="D21" s="4">
        <f t="shared" si="2"/>
        <v>13712900</v>
      </c>
      <c r="E21" s="4">
        <f t="shared" si="3"/>
        <v>1147899.9999999998</v>
      </c>
      <c r="F21" s="4">
        <f t="shared" si="4"/>
        <v>450499.99999999994</v>
      </c>
      <c r="G21" s="265">
        <f t="shared" si="5"/>
        <v>0</v>
      </c>
      <c r="H21" s="265">
        <f t="shared" si="6"/>
        <v>0</v>
      </c>
      <c r="I21" s="5"/>
      <c r="J21" s="268">
        <f t="shared" si="7"/>
        <v>0</v>
      </c>
      <c r="K21" s="110"/>
      <c r="N21" s="209" t="s">
        <v>3</v>
      </c>
      <c r="O21" s="381" t="s">
        <v>546</v>
      </c>
      <c r="P21" s="384">
        <f t="shared" si="0"/>
        <v>403.7</v>
      </c>
      <c r="Q21" s="384">
        <f t="shared" si="1"/>
        <v>24.7</v>
      </c>
      <c r="S21" s="209" t="s">
        <v>3</v>
      </c>
      <c r="T21" s="381" t="s">
        <v>546</v>
      </c>
      <c r="U21" s="382">
        <v>367.3</v>
      </c>
      <c r="V21" s="382">
        <v>139</v>
      </c>
      <c r="W21" s="382">
        <v>264.7</v>
      </c>
      <c r="X21" s="382">
        <v>0.3</v>
      </c>
      <c r="Y21" s="382">
        <v>21</v>
      </c>
      <c r="Z21" s="382">
        <v>0</v>
      </c>
      <c r="AA21" s="382">
        <v>0.4</v>
      </c>
      <c r="AB21" s="382">
        <v>0.2</v>
      </c>
      <c r="AC21" s="382">
        <v>2.2000000000000002</v>
      </c>
      <c r="AD21" s="382">
        <v>0.6</v>
      </c>
      <c r="AE21" s="382">
        <v>795.9</v>
      </c>
    </row>
    <row r="22" spans="1:31" ht="18" customHeight="1">
      <c r="A22" s="341" t="s">
        <v>167</v>
      </c>
      <c r="B22" s="342" t="s">
        <v>323</v>
      </c>
      <c r="C22" s="262">
        <f>入力!E22</f>
        <v>0</v>
      </c>
      <c r="D22" s="4">
        <f t="shared" si="2"/>
        <v>15427799.999999998</v>
      </c>
      <c r="E22" s="4">
        <f t="shared" si="3"/>
        <v>1549800.0000000002</v>
      </c>
      <c r="F22" s="4">
        <f t="shared" si="4"/>
        <v>700900</v>
      </c>
      <c r="G22" s="265">
        <f t="shared" si="5"/>
        <v>0</v>
      </c>
      <c r="H22" s="265">
        <f t="shared" si="6"/>
        <v>0</v>
      </c>
      <c r="I22" s="5"/>
      <c r="J22" s="268">
        <f t="shared" si="7"/>
        <v>0</v>
      </c>
      <c r="K22" s="110"/>
      <c r="N22" s="209" t="s">
        <v>3</v>
      </c>
      <c r="O22" s="381" t="s">
        <v>547</v>
      </c>
      <c r="P22" s="384">
        <f t="shared" si="0"/>
        <v>0</v>
      </c>
      <c r="Q22" s="384">
        <f t="shared" si="1"/>
        <v>3.8</v>
      </c>
      <c r="S22" s="209" t="s">
        <v>3</v>
      </c>
      <c r="T22" s="381" t="s">
        <v>547</v>
      </c>
      <c r="U22" s="382">
        <v>51.6</v>
      </c>
      <c r="V22" s="382">
        <v>0</v>
      </c>
      <c r="W22" s="382">
        <v>0</v>
      </c>
      <c r="X22" s="382">
        <v>0.1</v>
      </c>
      <c r="Y22" s="382">
        <v>1.7</v>
      </c>
      <c r="Z22" s="382">
        <v>0</v>
      </c>
      <c r="AA22" s="382">
        <v>0.2</v>
      </c>
      <c r="AB22" s="382">
        <v>0</v>
      </c>
      <c r="AC22" s="382">
        <v>0.1</v>
      </c>
      <c r="AD22" s="382">
        <v>1.7</v>
      </c>
      <c r="AE22" s="382">
        <v>55.5</v>
      </c>
    </row>
    <row r="23" spans="1:31" ht="18" customHeight="1">
      <c r="A23" s="341" t="s">
        <v>168</v>
      </c>
      <c r="B23" s="342" t="s">
        <v>457</v>
      </c>
      <c r="C23" s="262">
        <f>入力!E23</f>
        <v>0</v>
      </c>
      <c r="D23" s="4">
        <f t="shared" si="2"/>
        <v>13794900</v>
      </c>
      <c r="E23" s="4">
        <f t="shared" si="3"/>
        <v>1705400</v>
      </c>
      <c r="F23" s="4">
        <f t="shared" si="4"/>
        <v>210000.00000000003</v>
      </c>
      <c r="G23" s="265">
        <f t="shared" si="5"/>
        <v>0</v>
      </c>
      <c r="H23" s="265">
        <f t="shared" si="6"/>
        <v>0</v>
      </c>
      <c r="I23" s="5"/>
      <c r="J23" s="268">
        <f t="shared" si="7"/>
        <v>0</v>
      </c>
      <c r="K23" s="110"/>
      <c r="N23" s="209" t="s">
        <v>3</v>
      </c>
      <c r="O23" s="381" t="s">
        <v>548</v>
      </c>
      <c r="P23" s="384">
        <f t="shared" si="0"/>
        <v>15.8</v>
      </c>
      <c r="Q23" s="384">
        <f t="shared" si="1"/>
        <v>0.8</v>
      </c>
      <c r="S23" s="209" t="s">
        <v>3</v>
      </c>
      <c r="T23" s="381" t="s">
        <v>548</v>
      </c>
      <c r="U23" s="382">
        <v>99.4</v>
      </c>
      <c r="V23" s="382">
        <v>15.8</v>
      </c>
      <c r="W23" s="382">
        <v>0</v>
      </c>
      <c r="X23" s="382">
        <v>0</v>
      </c>
      <c r="Y23" s="382">
        <v>0.1</v>
      </c>
      <c r="Z23" s="382">
        <v>0</v>
      </c>
      <c r="AA23" s="382">
        <v>0.4</v>
      </c>
      <c r="AB23" s="382">
        <v>0</v>
      </c>
      <c r="AC23" s="382">
        <v>0</v>
      </c>
      <c r="AD23" s="382">
        <v>0.3</v>
      </c>
      <c r="AE23" s="382">
        <v>116</v>
      </c>
    </row>
    <row r="24" spans="1:31" ht="18" customHeight="1">
      <c r="A24" s="341" t="s">
        <v>169</v>
      </c>
      <c r="B24" s="342" t="s">
        <v>458</v>
      </c>
      <c r="C24" s="262">
        <f>入力!E24</f>
        <v>0</v>
      </c>
      <c r="D24" s="4">
        <f t="shared" si="2"/>
        <v>21804100</v>
      </c>
      <c r="E24" s="4">
        <f t="shared" si="3"/>
        <v>2901600.0000000005</v>
      </c>
      <c r="F24" s="4">
        <f t="shared" si="4"/>
        <v>283400</v>
      </c>
      <c r="G24" s="265">
        <f t="shared" si="5"/>
        <v>0</v>
      </c>
      <c r="H24" s="265">
        <f t="shared" si="6"/>
        <v>0</v>
      </c>
      <c r="I24" s="5"/>
      <c r="J24" s="268">
        <f t="shared" si="7"/>
        <v>0</v>
      </c>
      <c r="K24" s="110"/>
      <c r="N24" s="209" t="s">
        <v>3</v>
      </c>
      <c r="O24" s="381" t="s">
        <v>549</v>
      </c>
      <c r="P24" s="384">
        <f t="shared" si="0"/>
        <v>2.7</v>
      </c>
      <c r="Q24" s="384">
        <f t="shared" si="1"/>
        <v>0.1</v>
      </c>
      <c r="S24" s="209" t="s">
        <v>3</v>
      </c>
      <c r="T24" s="381" t="s">
        <v>549</v>
      </c>
      <c r="U24" s="382">
        <v>10.5</v>
      </c>
      <c r="V24" s="382">
        <v>2.7</v>
      </c>
      <c r="W24" s="382">
        <v>0</v>
      </c>
      <c r="X24" s="382">
        <v>0</v>
      </c>
      <c r="Y24" s="382">
        <v>0</v>
      </c>
      <c r="Z24" s="382">
        <v>0</v>
      </c>
      <c r="AA24" s="382">
        <v>0</v>
      </c>
      <c r="AB24" s="382">
        <v>0</v>
      </c>
      <c r="AC24" s="382">
        <v>0</v>
      </c>
      <c r="AD24" s="382">
        <v>0.1</v>
      </c>
      <c r="AE24" s="382">
        <v>13.4</v>
      </c>
    </row>
    <row r="25" spans="1:31" ht="18" customHeight="1">
      <c r="A25" s="341" t="s">
        <v>170</v>
      </c>
      <c r="B25" s="342" t="s">
        <v>459</v>
      </c>
      <c r="C25" s="262">
        <f>入力!E25</f>
        <v>0</v>
      </c>
      <c r="D25" s="4">
        <f t="shared" si="2"/>
        <v>10114899.999999998</v>
      </c>
      <c r="E25" s="4">
        <f t="shared" si="3"/>
        <v>2093000</v>
      </c>
      <c r="F25" s="4">
        <f t="shared" si="4"/>
        <v>156400</v>
      </c>
      <c r="G25" s="265">
        <f t="shared" si="5"/>
        <v>0</v>
      </c>
      <c r="H25" s="265">
        <f t="shared" si="6"/>
        <v>0</v>
      </c>
      <c r="I25" s="5"/>
      <c r="J25" s="268">
        <f t="shared" si="7"/>
        <v>0</v>
      </c>
      <c r="K25" s="110"/>
      <c r="N25" s="209" t="s">
        <v>3</v>
      </c>
      <c r="O25" s="381" t="s">
        <v>550</v>
      </c>
      <c r="P25" s="384">
        <f t="shared" si="0"/>
        <v>23.8</v>
      </c>
      <c r="Q25" s="384">
        <f t="shared" si="1"/>
        <v>3.0000000000000004</v>
      </c>
      <c r="S25" s="209" t="s">
        <v>3</v>
      </c>
      <c r="T25" s="381" t="s">
        <v>550</v>
      </c>
      <c r="U25" s="382">
        <v>62.2</v>
      </c>
      <c r="V25" s="382">
        <v>23.8</v>
      </c>
      <c r="W25" s="382">
        <v>0</v>
      </c>
      <c r="X25" s="382">
        <v>0</v>
      </c>
      <c r="Y25" s="382">
        <v>2.2000000000000002</v>
      </c>
      <c r="Z25" s="382">
        <v>0</v>
      </c>
      <c r="AA25" s="382">
        <v>0.2</v>
      </c>
      <c r="AB25" s="382">
        <v>0</v>
      </c>
      <c r="AC25" s="382">
        <v>0.1</v>
      </c>
      <c r="AD25" s="382">
        <v>0.5</v>
      </c>
      <c r="AE25" s="382">
        <v>89</v>
      </c>
    </row>
    <row r="26" spans="1:31" ht="18" customHeight="1">
      <c r="A26" s="341" t="s">
        <v>171</v>
      </c>
      <c r="B26" s="342" t="s">
        <v>460</v>
      </c>
      <c r="C26" s="262">
        <f>入力!E26</f>
        <v>0</v>
      </c>
      <c r="D26" s="4">
        <f t="shared" si="2"/>
        <v>18112600</v>
      </c>
      <c r="E26" s="4">
        <f t="shared" si="3"/>
        <v>1231100</v>
      </c>
      <c r="F26" s="4">
        <f t="shared" si="4"/>
        <v>199400.00000000003</v>
      </c>
      <c r="G26" s="265">
        <f t="shared" si="5"/>
        <v>0</v>
      </c>
      <c r="H26" s="265">
        <f t="shared" si="6"/>
        <v>0</v>
      </c>
      <c r="I26" s="5"/>
      <c r="J26" s="268">
        <f t="shared" si="7"/>
        <v>0</v>
      </c>
      <c r="K26" s="110"/>
      <c r="N26" s="209" t="s">
        <v>3</v>
      </c>
      <c r="O26" s="381" t="s">
        <v>551</v>
      </c>
      <c r="P26" s="384">
        <f t="shared" si="0"/>
        <v>27.4</v>
      </c>
      <c r="Q26" s="384">
        <f t="shared" si="1"/>
        <v>24.2</v>
      </c>
      <c r="S26" s="209" t="s">
        <v>3</v>
      </c>
      <c r="T26" s="381" t="s">
        <v>551</v>
      </c>
      <c r="U26" s="382">
        <v>783.1</v>
      </c>
      <c r="V26" s="382">
        <v>27.4</v>
      </c>
      <c r="W26" s="382">
        <v>0</v>
      </c>
      <c r="X26" s="382">
        <v>0</v>
      </c>
      <c r="Y26" s="382">
        <v>23</v>
      </c>
      <c r="Z26" s="382">
        <v>0</v>
      </c>
      <c r="AA26" s="382">
        <v>0</v>
      </c>
      <c r="AB26" s="382">
        <v>0</v>
      </c>
      <c r="AC26" s="382">
        <v>1.2</v>
      </c>
      <c r="AD26" s="382">
        <v>0</v>
      </c>
      <c r="AE26" s="382">
        <v>834.6</v>
      </c>
    </row>
    <row r="27" spans="1:31" ht="18" customHeight="1">
      <c r="A27" s="341" t="s">
        <v>172</v>
      </c>
      <c r="B27" s="342" t="s">
        <v>324</v>
      </c>
      <c r="C27" s="262">
        <f>入力!E27</f>
        <v>0</v>
      </c>
      <c r="D27" s="4">
        <f t="shared" si="2"/>
        <v>24974000.000000004</v>
      </c>
      <c r="E27" s="4">
        <f t="shared" si="3"/>
        <v>4696500</v>
      </c>
      <c r="F27" s="4">
        <f t="shared" si="4"/>
        <v>275800</v>
      </c>
      <c r="G27" s="265">
        <f t="shared" si="5"/>
        <v>0</v>
      </c>
      <c r="H27" s="265">
        <f t="shared" si="6"/>
        <v>0</v>
      </c>
      <c r="I27" s="5"/>
      <c r="J27" s="268">
        <f t="shared" si="7"/>
        <v>0</v>
      </c>
      <c r="K27" s="110"/>
      <c r="N27" s="209" t="s">
        <v>3</v>
      </c>
      <c r="O27" s="381" t="s">
        <v>552</v>
      </c>
      <c r="P27" s="384">
        <f t="shared" si="0"/>
        <v>1.7</v>
      </c>
      <c r="Q27" s="384">
        <f t="shared" si="1"/>
        <v>1.2000000000000002</v>
      </c>
      <c r="S27" s="209" t="s">
        <v>3</v>
      </c>
      <c r="T27" s="381" t="s">
        <v>552</v>
      </c>
      <c r="U27" s="382">
        <v>237.2</v>
      </c>
      <c r="V27" s="382">
        <v>1.7</v>
      </c>
      <c r="W27" s="382">
        <v>0</v>
      </c>
      <c r="X27" s="382">
        <v>0</v>
      </c>
      <c r="Y27" s="382">
        <v>1.1000000000000001</v>
      </c>
      <c r="Z27" s="382">
        <v>0</v>
      </c>
      <c r="AA27" s="382">
        <v>0</v>
      </c>
      <c r="AB27" s="382">
        <v>0</v>
      </c>
      <c r="AC27" s="382">
        <v>0.1</v>
      </c>
      <c r="AD27" s="382">
        <v>0</v>
      </c>
      <c r="AE27" s="382">
        <v>240.1</v>
      </c>
    </row>
    <row r="28" spans="1:31" ht="18" customHeight="1">
      <c r="A28" s="341" t="s">
        <v>173</v>
      </c>
      <c r="B28" s="343" t="s">
        <v>461</v>
      </c>
      <c r="C28" s="262">
        <f>入力!E28</f>
        <v>0</v>
      </c>
      <c r="D28" s="4">
        <f t="shared" si="2"/>
        <v>14858800.000000002</v>
      </c>
      <c r="E28" s="4">
        <f t="shared" si="3"/>
        <v>2874600</v>
      </c>
      <c r="F28" s="4">
        <f t="shared" si="4"/>
        <v>129100</v>
      </c>
      <c r="G28" s="265">
        <f t="shared" si="5"/>
        <v>0</v>
      </c>
      <c r="H28" s="265">
        <f t="shared" si="6"/>
        <v>0</v>
      </c>
      <c r="I28" s="5"/>
      <c r="J28" s="268">
        <f t="shared" si="7"/>
        <v>0</v>
      </c>
      <c r="K28" s="110"/>
      <c r="N28" s="209" t="s">
        <v>3</v>
      </c>
      <c r="O28" s="381" t="s">
        <v>553</v>
      </c>
      <c r="P28" s="384">
        <f t="shared" si="0"/>
        <v>30.2</v>
      </c>
      <c r="Q28" s="384">
        <f t="shared" si="1"/>
        <v>16.2</v>
      </c>
      <c r="S28" s="209" t="s">
        <v>3</v>
      </c>
      <c r="T28" s="381" t="s">
        <v>553</v>
      </c>
      <c r="U28" s="382">
        <v>1111.7</v>
      </c>
      <c r="V28" s="382">
        <v>30.2</v>
      </c>
      <c r="W28" s="382">
        <v>0</v>
      </c>
      <c r="X28" s="382">
        <v>0</v>
      </c>
      <c r="Y28" s="382">
        <v>14.5</v>
      </c>
      <c r="Z28" s="382">
        <v>0</v>
      </c>
      <c r="AA28" s="382">
        <v>0.7</v>
      </c>
      <c r="AB28" s="382">
        <v>0</v>
      </c>
      <c r="AC28" s="382">
        <v>1</v>
      </c>
      <c r="AD28" s="382">
        <v>0</v>
      </c>
      <c r="AE28" s="382">
        <v>1158.0999999999999</v>
      </c>
    </row>
    <row r="29" spans="1:31" ht="18" customHeight="1">
      <c r="A29" s="341" t="s">
        <v>129</v>
      </c>
      <c r="B29" s="342" t="s">
        <v>325</v>
      </c>
      <c r="C29" s="262">
        <f>入力!E29</f>
        <v>0</v>
      </c>
      <c r="D29" s="4">
        <f t="shared" si="2"/>
        <v>57889400</v>
      </c>
      <c r="E29" s="4">
        <f t="shared" si="3"/>
        <v>5546099.9999999991</v>
      </c>
      <c r="F29" s="4">
        <f t="shared" si="4"/>
        <v>1064600.0000000002</v>
      </c>
      <c r="G29" s="265">
        <f t="shared" si="5"/>
        <v>0</v>
      </c>
      <c r="H29" s="265">
        <f t="shared" si="6"/>
        <v>0</v>
      </c>
      <c r="I29" s="5"/>
      <c r="J29" s="268">
        <f t="shared" si="7"/>
        <v>0</v>
      </c>
      <c r="K29" s="110"/>
      <c r="N29" s="209" t="s">
        <v>3</v>
      </c>
      <c r="O29" s="381" t="s">
        <v>554</v>
      </c>
      <c r="P29" s="384">
        <f t="shared" si="0"/>
        <v>26.1</v>
      </c>
      <c r="Q29" s="384">
        <f t="shared" si="1"/>
        <v>13.5</v>
      </c>
      <c r="S29" s="209" t="s">
        <v>3</v>
      </c>
      <c r="T29" s="381" t="s">
        <v>554</v>
      </c>
      <c r="U29" s="382">
        <v>665.6</v>
      </c>
      <c r="V29" s="382">
        <v>26.1</v>
      </c>
      <c r="W29" s="382">
        <v>0</v>
      </c>
      <c r="X29" s="382">
        <v>0</v>
      </c>
      <c r="Y29" s="382">
        <v>12.9</v>
      </c>
      <c r="Z29" s="382">
        <v>0</v>
      </c>
      <c r="AA29" s="382">
        <v>0</v>
      </c>
      <c r="AB29" s="382">
        <v>0</v>
      </c>
      <c r="AC29" s="382">
        <v>0.6</v>
      </c>
      <c r="AD29" s="382">
        <v>0</v>
      </c>
      <c r="AE29" s="382">
        <v>705.2</v>
      </c>
    </row>
    <row r="30" spans="1:31" ht="18" customHeight="1">
      <c r="A30" s="341" t="s">
        <v>130</v>
      </c>
      <c r="B30" s="344" t="s">
        <v>175</v>
      </c>
      <c r="C30" s="262">
        <f>入力!E30</f>
        <v>0</v>
      </c>
      <c r="D30" s="4">
        <f t="shared" si="2"/>
        <v>17779600</v>
      </c>
      <c r="E30" s="4">
        <f t="shared" si="3"/>
        <v>5515700</v>
      </c>
      <c r="F30" s="4">
        <f t="shared" si="4"/>
        <v>864900.00000000012</v>
      </c>
      <c r="G30" s="265">
        <f t="shared" si="5"/>
        <v>0</v>
      </c>
      <c r="H30" s="265">
        <f t="shared" si="6"/>
        <v>0</v>
      </c>
      <c r="I30" s="5"/>
      <c r="J30" s="268">
        <f t="shared" si="7"/>
        <v>0</v>
      </c>
      <c r="K30" s="110"/>
      <c r="N30" s="209" t="s">
        <v>3</v>
      </c>
      <c r="O30" s="381" t="s">
        <v>555</v>
      </c>
      <c r="P30" s="384">
        <f t="shared" si="0"/>
        <v>136.10000000000002</v>
      </c>
      <c r="Q30" s="384">
        <f t="shared" si="1"/>
        <v>15.5</v>
      </c>
      <c r="S30" s="209" t="s">
        <v>3</v>
      </c>
      <c r="T30" s="381" t="s">
        <v>555</v>
      </c>
      <c r="U30" s="382">
        <v>476.3</v>
      </c>
      <c r="V30" s="382">
        <v>41.2</v>
      </c>
      <c r="W30" s="382">
        <v>94.9</v>
      </c>
      <c r="X30" s="382">
        <v>0</v>
      </c>
      <c r="Y30" s="382">
        <v>14.6</v>
      </c>
      <c r="Z30" s="382">
        <v>0</v>
      </c>
      <c r="AA30" s="382">
        <v>0</v>
      </c>
      <c r="AB30" s="382">
        <v>0</v>
      </c>
      <c r="AC30" s="382">
        <v>0.9</v>
      </c>
      <c r="AD30" s="382">
        <v>0</v>
      </c>
      <c r="AE30" s="382">
        <v>627.79999999999995</v>
      </c>
    </row>
    <row r="31" spans="1:31" ht="18" customHeight="1">
      <c r="A31" s="341" t="s">
        <v>131</v>
      </c>
      <c r="B31" s="344" t="s">
        <v>326</v>
      </c>
      <c r="C31" s="262">
        <f>入力!E31</f>
        <v>0</v>
      </c>
      <c r="D31" s="4">
        <f t="shared" si="2"/>
        <v>68886400</v>
      </c>
      <c r="E31" s="4">
        <f t="shared" si="3"/>
        <v>0</v>
      </c>
      <c r="F31" s="4">
        <f t="shared" si="4"/>
        <v>0</v>
      </c>
      <c r="G31" s="265">
        <f t="shared" si="5"/>
        <v>0</v>
      </c>
      <c r="H31" s="265">
        <f t="shared" si="6"/>
        <v>0</v>
      </c>
      <c r="I31" s="5"/>
      <c r="J31" s="268">
        <f t="shared" si="7"/>
        <v>0</v>
      </c>
      <c r="K31" s="110"/>
      <c r="N31" s="209" t="s">
        <v>3</v>
      </c>
      <c r="O31" s="381" t="s">
        <v>556</v>
      </c>
      <c r="P31" s="384">
        <f t="shared" si="0"/>
        <v>5.7</v>
      </c>
      <c r="Q31" s="384">
        <f t="shared" si="1"/>
        <v>9.8999999999999986</v>
      </c>
      <c r="S31" s="209" t="s">
        <v>3</v>
      </c>
      <c r="T31" s="381" t="s">
        <v>556</v>
      </c>
      <c r="U31" s="382">
        <v>374.4</v>
      </c>
      <c r="V31" s="382">
        <v>5.7</v>
      </c>
      <c r="W31" s="382">
        <v>0</v>
      </c>
      <c r="X31" s="382">
        <v>0</v>
      </c>
      <c r="Y31" s="382">
        <v>9.1999999999999993</v>
      </c>
      <c r="Z31" s="382">
        <v>0</v>
      </c>
      <c r="AA31" s="382">
        <v>0.2</v>
      </c>
      <c r="AB31" s="382">
        <v>0</v>
      </c>
      <c r="AC31" s="382">
        <v>0.5</v>
      </c>
      <c r="AD31" s="382">
        <v>0</v>
      </c>
      <c r="AE31" s="382">
        <v>390</v>
      </c>
    </row>
    <row r="32" spans="1:31" ht="18" customHeight="1">
      <c r="A32" s="341" t="s">
        <v>327</v>
      </c>
      <c r="B32" s="342" t="s">
        <v>328</v>
      </c>
      <c r="C32" s="262">
        <f>入力!E32</f>
        <v>0</v>
      </c>
      <c r="D32" s="4">
        <f t="shared" si="2"/>
        <v>23256200</v>
      </c>
      <c r="E32" s="4">
        <f t="shared" si="3"/>
        <v>0</v>
      </c>
      <c r="F32" s="4">
        <f t="shared" si="4"/>
        <v>0</v>
      </c>
      <c r="G32" s="265">
        <f t="shared" si="5"/>
        <v>0</v>
      </c>
      <c r="H32" s="265">
        <f t="shared" si="6"/>
        <v>0</v>
      </c>
      <c r="J32" s="268">
        <f t="shared" si="7"/>
        <v>0</v>
      </c>
      <c r="K32" s="110"/>
      <c r="N32" s="209" t="s">
        <v>3</v>
      </c>
      <c r="O32" s="381" t="s">
        <v>557</v>
      </c>
      <c r="P32" s="384">
        <f t="shared" si="0"/>
        <v>26.7</v>
      </c>
      <c r="Q32" s="384">
        <f t="shared" si="1"/>
        <v>11</v>
      </c>
      <c r="S32" s="209" t="s">
        <v>3</v>
      </c>
      <c r="T32" s="381" t="s">
        <v>557</v>
      </c>
      <c r="U32" s="382">
        <v>152.4</v>
      </c>
      <c r="V32" s="382">
        <v>17.2</v>
      </c>
      <c r="W32" s="382">
        <v>9.5</v>
      </c>
      <c r="X32" s="382">
        <v>0</v>
      </c>
      <c r="Y32" s="382">
        <v>6.1</v>
      </c>
      <c r="Z32" s="382">
        <v>0</v>
      </c>
      <c r="AA32" s="382">
        <v>0.1</v>
      </c>
      <c r="AB32" s="382">
        <v>0</v>
      </c>
      <c r="AC32" s="382">
        <v>0.3</v>
      </c>
      <c r="AD32" s="382">
        <v>4.5</v>
      </c>
      <c r="AE32" s="382">
        <v>190</v>
      </c>
    </row>
    <row r="33" spans="1:31" ht="18" customHeight="1">
      <c r="A33" s="341" t="s">
        <v>329</v>
      </c>
      <c r="B33" s="342" t="s">
        <v>330</v>
      </c>
      <c r="C33" s="262">
        <f>入力!E33</f>
        <v>0</v>
      </c>
      <c r="D33" s="4">
        <f t="shared" si="2"/>
        <v>4531300</v>
      </c>
      <c r="E33" s="4">
        <f t="shared" si="3"/>
        <v>0</v>
      </c>
      <c r="F33" s="4">
        <f t="shared" si="4"/>
        <v>0</v>
      </c>
      <c r="G33" s="265">
        <f t="shared" si="5"/>
        <v>0</v>
      </c>
      <c r="H33" s="265">
        <f t="shared" si="6"/>
        <v>0</v>
      </c>
      <c r="I33" s="5"/>
      <c r="J33" s="268">
        <f t="shared" si="7"/>
        <v>0</v>
      </c>
      <c r="K33" s="110"/>
      <c r="N33" s="209" t="s">
        <v>3</v>
      </c>
      <c r="O33" s="381" t="s">
        <v>558</v>
      </c>
      <c r="P33" s="384">
        <f t="shared" si="0"/>
        <v>0</v>
      </c>
      <c r="Q33" s="384">
        <f t="shared" si="1"/>
        <v>0</v>
      </c>
      <c r="S33" s="209" t="s">
        <v>3</v>
      </c>
      <c r="T33" s="381" t="s">
        <v>558</v>
      </c>
      <c r="U33" s="382">
        <v>438.5</v>
      </c>
      <c r="V33" s="382">
        <v>0</v>
      </c>
      <c r="W33" s="382">
        <v>0</v>
      </c>
      <c r="X33" s="382">
        <v>0</v>
      </c>
      <c r="Y33" s="382">
        <v>0</v>
      </c>
      <c r="Z33" s="382">
        <v>0</v>
      </c>
      <c r="AA33" s="382">
        <v>0</v>
      </c>
      <c r="AB33" s="382">
        <v>0</v>
      </c>
      <c r="AC33" s="382">
        <v>0</v>
      </c>
      <c r="AD33" s="382">
        <v>0</v>
      </c>
      <c r="AE33" s="382">
        <v>438.5</v>
      </c>
    </row>
    <row r="34" spans="1:31" ht="18" customHeight="1">
      <c r="A34" s="341" t="s">
        <v>12</v>
      </c>
      <c r="B34" s="342" t="s">
        <v>331</v>
      </c>
      <c r="C34" s="262">
        <f>入力!E34</f>
        <v>0</v>
      </c>
      <c r="D34" s="4">
        <f t="shared" si="2"/>
        <v>5992600</v>
      </c>
      <c r="E34" s="4">
        <f t="shared" si="3"/>
        <v>0</v>
      </c>
      <c r="F34" s="4">
        <f t="shared" si="4"/>
        <v>0</v>
      </c>
      <c r="G34" s="265">
        <f t="shared" si="5"/>
        <v>0</v>
      </c>
      <c r="H34" s="265">
        <f t="shared" si="6"/>
        <v>0</v>
      </c>
      <c r="I34" s="5"/>
      <c r="J34" s="268">
        <f t="shared" si="7"/>
        <v>0</v>
      </c>
      <c r="K34" s="110"/>
      <c r="N34" s="209" t="s">
        <v>3</v>
      </c>
      <c r="O34" s="381" t="s">
        <v>559</v>
      </c>
      <c r="P34" s="384">
        <f t="shared" si="0"/>
        <v>0.4</v>
      </c>
      <c r="Q34" s="384">
        <f t="shared" si="1"/>
        <v>9.8000000000000007</v>
      </c>
      <c r="S34" s="209" t="s">
        <v>3</v>
      </c>
      <c r="T34" s="381" t="s">
        <v>559</v>
      </c>
      <c r="U34" s="382">
        <v>256.10000000000002</v>
      </c>
      <c r="V34" s="382">
        <v>0.4</v>
      </c>
      <c r="W34" s="382">
        <v>0</v>
      </c>
      <c r="X34" s="382">
        <v>0</v>
      </c>
      <c r="Y34" s="382">
        <v>9.8000000000000007</v>
      </c>
      <c r="Z34" s="382">
        <v>0</v>
      </c>
      <c r="AA34" s="382">
        <v>0</v>
      </c>
      <c r="AB34" s="382">
        <v>0</v>
      </c>
      <c r="AC34" s="382">
        <v>0</v>
      </c>
      <c r="AD34" s="382">
        <v>0</v>
      </c>
      <c r="AE34" s="382">
        <v>266.2</v>
      </c>
    </row>
    <row r="35" spans="1:31" ht="18" customHeight="1">
      <c r="A35" s="341" t="s">
        <v>332</v>
      </c>
      <c r="B35" s="342" t="s">
        <v>333</v>
      </c>
      <c r="C35" s="262">
        <f>入力!E35</f>
        <v>0</v>
      </c>
      <c r="D35" s="4">
        <f t="shared" si="2"/>
        <v>2672500</v>
      </c>
      <c r="E35" s="378"/>
      <c r="F35" s="4">
        <f t="shared" si="4"/>
        <v>0</v>
      </c>
      <c r="G35" s="265">
        <f t="shared" si="5"/>
        <v>0</v>
      </c>
      <c r="H35" s="265">
        <f t="shared" si="6"/>
        <v>0</v>
      </c>
      <c r="I35" s="267">
        <f>G48</f>
        <v>0</v>
      </c>
      <c r="J35" s="268">
        <f t="shared" si="7"/>
        <v>0</v>
      </c>
      <c r="K35" s="110"/>
      <c r="N35" s="209" t="s">
        <v>3</v>
      </c>
      <c r="O35" s="381" t="s">
        <v>560</v>
      </c>
      <c r="P35" s="384">
        <f t="shared" si="0"/>
        <v>54.7</v>
      </c>
      <c r="Q35" s="384">
        <f t="shared" si="1"/>
        <v>27.4</v>
      </c>
      <c r="S35" s="209" t="s">
        <v>3</v>
      </c>
      <c r="T35" s="381" t="s">
        <v>560</v>
      </c>
      <c r="U35" s="382">
        <v>323.10000000000002</v>
      </c>
      <c r="V35" s="382">
        <v>54.7</v>
      </c>
      <c r="W35" s="382">
        <v>0</v>
      </c>
      <c r="X35" s="382">
        <v>0</v>
      </c>
      <c r="Y35" s="382">
        <v>16.7</v>
      </c>
      <c r="Z35" s="382">
        <v>0.5</v>
      </c>
      <c r="AA35" s="382">
        <v>5.2</v>
      </c>
      <c r="AB35" s="382">
        <v>0</v>
      </c>
      <c r="AC35" s="382">
        <v>0.9</v>
      </c>
      <c r="AD35" s="382">
        <v>4.0999999999999996</v>
      </c>
      <c r="AE35" s="382">
        <v>405.2</v>
      </c>
    </row>
    <row r="36" spans="1:31" ht="18" customHeight="1">
      <c r="A36" s="341" t="s">
        <v>334</v>
      </c>
      <c r="B36" s="342" t="s">
        <v>335</v>
      </c>
      <c r="C36" s="262">
        <f>入力!E36</f>
        <v>0</v>
      </c>
      <c r="D36" s="4">
        <f t="shared" si="2"/>
        <v>38759400</v>
      </c>
      <c r="E36" s="4">
        <f t="shared" ref="E36:E47" si="8">SUMIF(N:N,A36,$P:$P)*1000</f>
        <v>0</v>
      </c>
      <c r="F36" s="4">
        <f t="shared" si="4"/>
        <v>0</v>
      </c>
      <c r="G36" s="265">
        <f t="shared" si="5"/>
        <v>0</v>
      </c>
      <c r="H36" s="265">
        <f t="shared" si="6"/>
        <v>0</v>
      </c>
      <c r="I36" s="5"/>
      <c r="J36" s="268">
        <f t="shared" si="7"/>
        <v>0</v>
      </c>
      <c r="K36" s="110"/>
      <c r="N36" s="209" t="s">
        <v>3</v>
      </c>
      <c r="O36" s="381" t="s">
        <v>561</v>
      </c>
      <c r="P36" s="384">
        <f t="shared" si="0"/>
        <v>231.2</v>
      </c>
      <c r="Q36" s="384">
        <f t="shared" si="1"/>
        <v>10.1</v>
      </c>
      <c r="S36" s="209" t="s">
        <v>3</v>
      </c>
      <c r="T36" s="381" t="s">
        <v>561</v>
      </c>
      <c r="U36" s="382">
        <v>272.7</v>
      </c>
      <c r="V36" s="382">
        <v>130.6</v>
      </c>
      <c r="W36" s="382">
        <v>100.6</v>
      </c>
      <c r="X36" s="382">
        <v>0</v>
      </c>
      <c r="Y36" s="382">
        <v>2.1</v>
      </c>
      <c r="Z36" s="382">
        <v>1.6</v>
      </c>
      <c r="AA36" s="382">
        <v>2</v>
      </c>
      <c r="AB36" s="382">
        <v>0</v>
      </c>
      <c r="AC36" s="382">
        <v>0.5</v>
      </c>
      <c r="AD36" s="382">
        <v>3.9</v>
      </c>
      <c r="AE36" s="382">
        <v>514.1</v>
      </c>
    </row>
    <row r="37" spans="1:31" ht="18" customHeight="1">
      <c r="A37" s="341" t="s">
        <v>336</v>
      </c>
      <c r="B37" s="342" t="s">
        <v>6</v>
      </c>
      <c r="C37" s="262">
        <f>入力!E37</f>
        <v>0</v>
      </c>
      <c r="D37" s="4">
        <f t="shared" si="2"/>
        <v>90550100</v>
      </c>
      <c r="E37" s="4">
        <f t="shared" si="8"/>
        <v>0</v>
      </c>
      <c r="F37" s="4">
        <f t="shared" si="4"/>
        <v>0</v>
      </c>
      <c r="G37" s="265">
        <f t="shared" si="5"/>
        <v>0</v>
      </c>
      <c r="H37" s="265">
        <f t="shared" si="6"/>
        <v>0</v>
      </c>
      <c r="I37" s="5"/>
      <c r="J37" s="268">
        <f t="shared" si="7"/>
        <v>0</v>
      </c>
      <c r="K37" s="110"/>
      <c r="N37" s="209" t="s">
        <v>3</v>
      </c>
      <c r="O37" s="381" t="s">
        <v>562</v>
      </c>
      <c r="P37" s="384">
        <f t="shared" si="0"/>
        <v>303.60000000000002</v>
      </c>
      <c r="Q37" s="384">
        <f t="shared" si="1"/>
        <v>71.2</v>
      </c>
      <c r="S37" s="209" t="s">
        <v>3</v>
      </c>
      <c r="T37" s="381" t="s">
        <v>562</v>
      </c>
      <c r="U37" s="382">
        <v>900.8</v>
      </c>
      <c r="V37" s="382">
        <v>208.8</v>
      </c>
      <c r="W37" s="382">
        <v>94.8</v>
      </c>
      <c r="X37" s="382">
        <v>0</v>
      </c>
      <c r="Y37" s="382">
        <v>42.9</v>
      </c>
      <c r="Z37" s="382">
        <v>0</v>
      </c>
      <c r="AA37" s="382">
        <v>1</v>
      </c>
      <c r="AB37" s="382">
        <v>0.6</v>
      </c>
      <c r="AC37" s="382">
        <v>5.9</v>
      </c>
      <c r="AD37" s="382">
        <v>20.8</v>
      </c>
      <c r="AE37" s="382">
        <v>1275.5999999999999</v>
      </c>
    </row>
    <row r="38" spans="1:31" ht="18" customHeight="1">
      <c r="A38" s="341" t="s">
        <v>132</v>
      </c>
      <c r="B38" s="342" t="s">
        <v>462</v>
      </c>
      <c r="C38" s="262">
        <f>入力!E38</f>
        <v>0</v>
      </c>
      <c r="D38" s="4">
        <f t="shared" si="2"/>
        <v>36344600.000000007</v>
      </c>
      <c r="E38" s="4">
        <f t="shared" si="8"/>
        <v>0</v>
      </c>
      <c r="F38" s="378"/>
      <c r="G38" s="265">
        <f t="shared" si="5"/>
        <v>0</v>
      </c>
      <c r="H38" s="265">
        <f t="shared" si="6"/>
        <v>0</v>
      </c>
      <c r="I38" s="267">
        <f>H48</f>
        <v>0</v>
      </c>
      <c r="J38" s="268">
        <f t="shared" si="7"/>
        <v>0</v>
      </c>
      <c r="K38" s="110"/>
      <c r="N38" s="209" t="s">
        <v>3</v>
      </c>
      <c r="O38" s="381" t="s">
        <v>563</v>
      </c>
      <c r="P38" s="384">
        <f t="shared" si="0"/>
        <v>268.29999999999995</v>
      </c>
      <c r="Q38" s="384">
        <f t="shared" si="1"/>
        <v>23.9</v>
      </c>
      <c r="S38" s="209" t="s">
        <v>3</v>
      </c>
      <c r="T38" s="381" t="s">
        <v>563</v>
      </c>
      <c r="U38" s="382">
        <v>498.2</v>
      </c>
      <c r="V38" s="382">
        <v>144.19999999999999</v>
      </c>
      <c r="W38" s="382">
        <v>124.1</v>
      </c>
      <c r="X38" s="382">
        <v>0</v>
      </c>
      <c r="Y38" s="382">
        <v>16.399999999999999</v>
      </c>
      <c r="Z38" s="382">
        <v>0</v>
      </c>
      <c r="AA38" s="382">
        <v>0.3</v>
      </c>
      <c r="AB38" s="382">
        <v>0.2</v>
      </c>
      <c r="AC38" s="382">
        <v>1.5</v>
      </c>
      <c r="AD38" s="382">
        <v>5.5</v>
      </c>
      <c r="AE38" s="382">
        <v>790.2</v>
      </c>
    </row>
    <row r="39" spans="1:31" ht="18" customHeight="1">
      <c r="A39" s="341" t="s">
        <v>337</v>
      </c>
      <c r="B39" s="342" t="s">
        <v>463</v>
      </c>
      <c r="C39" s="262">
        <f>入力!E39</f>
        <v>0</v>
      </c>
      <c r="D39" s="4">
        <f t="shared" si="2"/>
        <v>71536800</v>
      </c>
      <c r="E39" s="4">
        <f t="shared" si="8"/>
        <v>2493799.9999999995</v>
      </c>
      <c r="F39" s="4">
        <f t="shared" ref="F39:F47" si="9">SUMIF(N:N,A39,$Q:$Q)*1000</f>
        <v>344499.99999999994</v>
      </c>
      <c r="G39" s="265">
        <f t="shared" si="5"/>
        <v>0</v>
      </c>
      <c r="H39" s="265">
        <f t="shared" si="6"/>
        <v>0</v>
      </c>
      <c r="I39" s="5"/>
      <c r="J39" s="268">
        <f t="shared" si="7"/>
        <v>0</v>
      </c>
      <c r="K39" s="110"/>
      <c r="N39" s="209" t="s">
        <v>3</v>
      </c>
      <c r="O39" s="381" t="s">
        <v>564</v>
      </c>
      <c r="P39" s="384">
        <f t="shared" si="0"/>
        <v>119.69999999999999</v>
      </c>
      <c r="Q39" s="384">
        <f t="shared" si="1"/>
        <v>5.0999999999999996</v>
      </c>
      <c r="S39" s="209" t="s">
        <v>3</v>
      </c>
      <c r="T39" s="381" t="s">
        <v>564</v>
      </c>
      <c r="U39" s="382">
        <v>144.69999999999999</v>
      </c>
      <c r="V39" s="382">
        <v>50.1</v>
      </c>
      <c r="W39" s="382">
        <v>69.599999999999994</v>
      </c>
      <c r="X39" s="382">
        <v>0</v>
      </c>
      <c r="Y39" s="382">
        <v>3.6</v>
      </c>
      <c r="Z39" s="382">
        <v>0</v>
      </c>
      <c r="AA39" s="382">
        <v>0.1</v>
      </c>
      <c r="AB39" s="382">
        <v>0</v>
      </c>
      <c r="AC39" s="382">
        <v>0.3</v>
      </c>
      <c r="AD39" s="382">
        <v>1.1000000000000001</v>
      </c>
      <c r="AE39" s="382">
        <v>269.5</v>
      </c>
    </row>
    <row r="40" spans="1:31" ht="18" customHeight="1">
      <c r="A40" s="341" t="s">
        <v>338</v>
      </c>
      <c r="B40" s="342" t="s">
        <v>339</v>
      </c>
      <c r="C40" s="262">
        <f>入力!E40</f>
        <v>0</v>
      </c>
      <c r="D40" s="4">
        <f t="shared" si="2"/>
        <v>42626800</v>
      </c>
      <c r="E40" s="4">
        <f t="shared" si="8"/>
        <v>0</v>
      </c>
      <c r="F40" s="4">
        <f t="shared" si="9"/>
        <v>0</v>
      </c>
      <c r="G40" s="265">
        <f t="shared" si="5"/>
        <v>0</v>
      </c>
      <c r="H40" s="265">
        <f t="shared" si="6"/>
        <v>0</v>
      </c>
      <c r="I40" s="5"/>
      <c r="J40" s="268">
        <f t="shared" si="7"/>
        <v>0</v>
      </c>
      <c r="K40" s="110"/>
      <c r="N40" s="209" t="s">
        <v>4</v>
      </c>
      <c r="O40" s="381" t="s">
        <v>565</v>
      </c>
      <c r="P40" s="384">
        <f t="shared" si="0"/>
        <v>34.400000000000006</v>
      </c>
      <c r="Q40" s="384">
        <f t="shared" si="1"/>
        <v>111.8</v>
      </c>
      <c r="S40" s="209" t="s">
        <v>4</v>
      </c>
      <c r="T40" s="381" t="s">
        <v>565</v>
      </c>
      <c r="U40" s="382">
        <v>2064.4</v>
      </c>
      <c r="V40" s="382">
        <v>34.200000000000003</v>
      </c>
      <c r="W40" s="382">
        <v>0.2</v>
      </c>
      <c r="X40" s="382">
        <v>0.2</v>
      </c>
      <c r="Y40" s="382">
        <v>9.4</v>
      </c>
      <c r="Z40" s="382">
        <v>6.2</v>
      </c>
      <c r="AA40" s="382">
        <v>87.7</v>
      </c>
      <c r="AB40" s="382">
        <v>0</v>
      </c>
      <c r="AC40" s="382">
        <v>1</v>
      </c>
      <c r="AD40" s="382">
        <v>7.3</v>
      </c>
      <c r="AE40" s="382">
        <v>2210.5</v>
      </c>
    </row>
    <row r="41" spans="1:31" ht="18" customHeight="1">
      <c r="A41" s="341" t="s">
        <v>340</v>
      </c>
      <c r="B41" s="342" t="s">
        <v>341</v>
      </c>
      <c r="C41" s="262">
        <f>入力!E41</f>
        <v>0</v>
      </c>
      <c r="D41" s="4">
        <f t="shared" si="2"/>
        <v>47917500</v>
      </c>
      <c r="E41" s="4">
        <f t="shared" si="8"/>
        <v>0</v>
      </c>
      <c r="F41" s="4">
        <f t="shared" si="9"/>
        <v>700</v>
      </c>
      <c r="G41" s="265">
        <f t="shared" si="5"/>
        <v>0</v>
      </c>
      <c r="H41" s="265">
        <f t="shared" si="6"/>
        <v>0</v>
      </c>
      <c r="I41" s="5"/>
      <c r="J41" s="268">
        <f t="shared" si="7"/>
        <v>0</v>
      </c>
      <c r="K41" s="110"/>
      <c r="N41" s="209" t="s">
        <v>4</v>
      </c>
      <c r="O41" s="381" t="s">
        <v>566</v>
      </c>
      <c r="P41" s="384">
        <f t="shared" si="0"/>
        <v>54.3</v>
      </c>
      <c r="Q41" s="384">
        <f t="shared" si="1"/>
        <v>177.5</v>
      </c>
      <c r="S41" s="209" t="s">
        <v>4</v>
      </c>
      <c r="T41" s="381" t="s">
        <v>566</v>
      </c>
      <c r="U41" s="382">
        <v>5505.1</v>
      </c>
      <c r="V41" s="382">
        <v>54.3</v>
      </c>
      <c r="W41" s="382">
        <v>0</v>
      </c>
      <c r="X41" s="382">
        <v>0</v>
      </c>
      <c r="Y41" s="382">
        <v>7.5</v>
      </c>
      <c r="Z41" s="382">
        <v>36</v>
      </c>
      <c r="AA41" s="382">
        <v>19.399999999999999</v>
      </c>
      <c r="AB41" s="382">
        <v>0</v>
      </c>
      <c r="AC41" s="382">
        <v>5.0999999999999996</v>
      </c>
      <c r="AD41" s="382">
        <v>109.5</v>
      </c>
      <c r="AE41" s="382">
        <v>5736.9</v>
      </c>
    </row>
    <row r="42" spans="1:31" ht="18" customHeight="1">
      <c r="A42" s="341" t="s">
        <v>342</v>
      </c>
      <c r="B42" s="342" t="s">
        <v>464</v>
      </c>
      <c r="C42" s="262">
        <f>入力!E42</f>
        <v>0</v>
      </c>
      <c r="D42" s="4">
        <f t="shared" si="2"/>
        <v>71961900</v>
      </c>
      <c r="E42" s="4">
        <f t="shared" si="8"/>
        <v>0</v>
      </c>
      <c r="F42" s="4">
        <f t="shared" si="9"/>
        <v>0</v>
      </c>
      <c r="G42" s="265">
        <f t="shared" si="5"/>
        <v>0</v>
      </c>
      <c r="H42" s="265">
        <f t="shared" si="6"/>
        <v>0</v>
      </c>
      <c r="I42" s="5"/>
      <c r="J42" s="268">
        <f t="shared" si="7"/>
        <v>0</v>
      </c>
      <c r="K42" s="110"/>
      <c r="N42" s="209" t="s">
        <v>4</v>
      </c>
      <c r="O42" s="381" t="s">
        <v>567</v>
      </c>
      <c r="P42" s="384">
        <f t="shared" si="0"/>
        <v>41.1</v>
      </c>
      <c r="Q42" s="384">
        <f t="shared" si="1"/>
        <v>462.30000000000007</v>
      </c>
      <c r="S42" s="209" t="s">
        <v>4</v>
      </c>
      <c r="T42" s="381" t="s">
        <v>567</v>
      </c>
      <c r="U42" s="382">
        <v>3786</v>
      </c>
      <c r="V42" s="382">
        <v>41.1</v>
      </c>
      <c r="W42" s="382">
        <v>0</v>
      </c>
      <c r="X42" s="382">
        <v>0</v>
      </c>
      <c r="Y42" s="382">
        <v>180.3</v>
      </c>
      <c r="Z42" s="382">
        <v>24.9</v>
      </c>
      <c r="AA42" s="382">
        <v>12</v>
      </c>
      <c r="AB42" s="382">
        <v>0</v>
      </c>
      <c r="AC42" s="382">
        <v>12.3</v>
      </c>
      <c r="AD42" s="382">
        <v>232.8</v>
      </c>
      <c r="AE42" s="382">
        <v>4289.3999999999996</v>
      </c>
    </row>
    <row r="43" spans="1:31" ht="18" customHeight="1">
      <c r="A43" s="341" t="s">
        <v>343</v>
      </c>
      <c r="B43" s="343" t="s">
        <v>465</v>
      </c>
      <c r="C43" s="262">
        <f>入力!E43</f>
        <v>0</v>
      </c>
      <c r="D43" s="4">
        <f t="shared" si="2"/>
        <v>4876799.9999999991</v>
      </c>
      <c r="E43" s="4">
        <f t="shared" si="8"/>
        <v>0</v>
      </c>
      <c r="F43" s="4">
        <f t="shared" si="9"/>
        <v>0</v>
      </c>
      <c r="G43" s="265">
        <f t="shared" si="5"/>
        <v>0</v>
      </c>
      <c r="H43" s="265">
        <f t="shared" si="6"/>
        <v>0</v>
      </c>
      <c r="I43" s="5"/>
      <c r="J43" s="268">
        <f t="shared" si="7"/>
        <v>0</v>
      </c>
      <c r="K43" s="110"/>
      <c r="N43" s="209" t="s">
        <v>4</v>
      </c>
      <c r="O43" s="381" t="s">
        <v>568</v>
      </c>
      <c r="P43" s="384">
        <f t="shared" si="0"/>
        <v>17.3</v>
      </c>
      <c r="Q43" s="384">
        <f t="shared" si="1"/>
        <v>188.3</v>
      </c>
      <c r="S43" s="209" t="s">
        <v>4</v>
      </c>
      <c r="T43" s="381" t="s">
        <v>568</v>
      </c>
      <c r="U43" s="382">
        <v>212.4</v>
      </c>
      <c r="V43" s="382">
        <v>17.3</v>
      </c>
      <c r="W43" s="382">
        <v>0</v>
      </c>
      <c r="X43" s="382">
        <v>0.1</v>
      </c>
      <c r="Y43" s="382">
        <v>144.1</v>
      </c>
      <c r="Z43" s="382">
        <v>3.5</v>
      </c>
      <c r="AA43" s="382">
        <v>2.9</v>
      </c>
      <c r="AB43" s="382">
        <v>0</v>
      </c>
      <c r="AC43" s="382">
        <v>7.8</v>
      </c>
      <c r="AD43" s="382">
        <v>29.9</v>
      </c>
      <c r="AE43" s="382">
        <v>417.8</v>
      </c>
    </row>
    <row r="44" spans="1:31" ht="18" customHeight="1">
      <c r="A44" s="341" t="s">
        <v>344</v>
      </c>
      <c r="B44" s="343" t="s">
        <v>345</v>
      </c>
      <c r="C44" s="262">
        <f>入力!E44</f>
        <v>0</v>
      </c>
      <c r="D44" s="4">
        <f t="shared" si="2"/>
        <v>88660100</v>
      </c>
      <c r="E44" s="4">
        <f t="shared" si="8"/>
        <v>0</v>
      </c>
      <c r="F44" s="4">
        <f t="shared" si="9"/>
        <v>0</v>
      </c>
      <c r="G44" s="265">
        <f t="shared" si="5"/>
        <v>0</v>
      </c>
      <c r="H44" s="265">
        <f t="shared" si="6"/>
        <v>0</v>
      </c>
      <c r="I44" s="5"/>
      <c r="J44" s="268">
        <f t="shared" si="7"/>
        <v>0</v>
      </c>
      <c r="K44" s="110"/>
      <c r="N44" s="209" t="s">
        <v>4</v>
      </c>
      <c r="O44" s="381" t="s">
        <v>569</v>
      </c>
      <c r="P44" s="384">
        <f t="shared" si="0"/>
        <v>29.4</v>
      </c>
      <c r="Q44" s="384">
        <f t="shared" si="1"/>
        <v>26.8</v>
      </c>
      <c r="S44" s="209" t="s">
        <v>4</v>
      </c>
      <c r="T44" s="381" t="s">
        <v>569</v>
      </c>
      <c r="U44" s="382">
        <v>1137.8</v>
      </c>
      <c r="V44" s="382">
        <v>29.4</v>
      </c>
      <c r="W44" s="382">
        <v>0</v>
      </c>
      <c r="X44" s="382">
        <v>0.2</v>
      </c>
      <c r="Y44" s="382">
        <v>3.1</v>
      </c>
      <c r="Z44" s="382">
        <v>6.6</v>
      </c>
      <c r="AA44" s="382">
        <v>15.4</v>
      </c>
      <c r="AB44" s="382">
        <v>0</v>
      </c>
      <c r="AC44" s="382">
        <v>1.2</v>
      </c>
      <c r="AD44" s="382">
        <v>0.3</v>
      </c>
      <c r="AE44" s="382">
        <v>1194</v>
      </c>
    </row>
    <row r="45" spans="1:31" ht="18" customHeight="1">
      <c r="A45" s="341" t="s">
        <v>346</v>
      </c>
      <c r="B45" s="342" t="s">
        <v>466</v>
      </c>
      <c r="C45" s="262">
        <f>入力!E45</f>
        <v>0</v>
      </c>
      <c r="D45" s="4">
        <f t="shared" si="2"/>
        <v>40015499.999999993</v>
      </c>
      <c r="E45" s="4">
        <f t="shared" si="8"/>
        <v>1000</v>
      </c>
      <c r="F45" s="4">
        <f t="shared" si="9"/>
        <v>400</v>
      </c>
      <c r="G45" s="265">
        <f t="shared" si="5"/>
        <v>0</v>
      </c>
      <c r="H45" s="265">
        <f t="shared" si="6"/>
        <v>0</v>
      </c>
      <c r="I45" s="5"/>
      <c r="J45" s="310">
        <f t="shared" si="7"/>
        <v>0</v>
      </c>
      <c r="K45" s="110"/>
      <c r="N45" s="209" t="s">
        <v>4</v>
      </c>
      <c r="O45" s="381" t="s">
        <v>570</v>
      </c>
      <c r="P45" s="384">
        <f t="shared" si="0"/>
        <v>19.7</v>
      </c>
      <c r="Q45" s="384">
        <f t="shared" si="1"/>
        <v>125.9</v>
      </c>
      <c r="S45" s="209" t="s">
        <v>4</v>
      </c>
      <c r="T45" s="381" t="s">
        <v>570</v>
      </c>
      <c r="U45" s="382">
        <v>1514.4</v>
      </c>
      <c r="V45" s="382">
        <v>19.7</v>
      </c>
      <c r="W45" s="382">
        <v>0</v>
      </c>
      <c r="X45" s="382">
        <v>0.5</v>
      </c>
      <c r="Y45" s="382">
        <v>24.1</v>
      </c>
      <c r="Z45" s="382">
        <v>0.9</v>
      </c>
      <c r="AA45" s="382">
        <v>70</v>
      </c>
      <c r="AB45" s="382">
        <v>0</v>
      </c>
      <c r="AC45" s="382">
        <v>1.8</v>
      </c>
      <c r="AD45" s="382">
        <v>28.6</v>
      </c>
      <c r="AE45" s="382">
        <v>1660.1</v>
      </c>
    </row>
    <row r="46" spans="1:31" ht="18" customHeight="1">
      <c r="A46" s="341" t="s">
        <v>347</v>
      </c>
      <c r="B46" s="342" t="s">
        <v>467</v>
      </c>
      <c r="C46" s="262">
        <f>入力!E46</f>
        <v>0</v>
      </c>
      <c r="D46" s="4">
        <f t="shared" si="2"/>
        <v>1482100</v>
      </c>
      <c r="E46" s="4">
        <f t="shared" si="8"/>
        <v>0</v>
      </c>
      <c r="F46" s="4">
        <f t="shared" si="9"/>
        <v>0</v>
      </c>
      <c r="G46" s="265">
        <f t="shared" si="5"/>
        <v>0</v>
      </c>
      <c r="H46" s="265">
        <f t="shared" si="6"/>
        <v>0</v>
      </c>
      <c r="I46" s="5"/>
      <c r="J46" s="268">
        <f t="shared" si="7"/>
        <v>0</v>
      </c>
      <c r="K46" s="110"/>
      <c r="N46" s="209" t="s">
        <v>4</v>
      </c>
      <c r="O46" s="381" t="s">
        <v>571</v>
      </c>
      <c r="P46" s="384">
        <f t="shared" si="0"/>
        <v>2.2999999999999998</v>
      </c>
      <c r="Q46" s="384">
        <f t="shared" si="1"/>
        <v>55.9</v>
      </c>
      <c r="S46" s="209" t="s">
        <v>4</v>
      </c>
      <c r="T46" s="381" t="s">
        <v>571</v>
      </c>
      <c r="U46" s="382">
        <v>90</v>
      </c>
      <c r="V46" s="382">
        <v>2.2999999999999998</v>
      </c>
      <c r="W46" s="382">
        <v>0</v>
      </c>
      <c r="X46" s="382">
        <v>0.7</v>
      </c>
      <c r="Y46" s="382">
        <v>21.1</v>
      </c>
      <c r="Z46" s="382">
        <v>13.8</v>
      </c>
      <c r="AA46" s="382">
        <v>0.9</v>
      </c>
      <c r="AB46" s="382">
        <v>0</v>
      </c>
      <c r="AC46" s="382">
        <v>3.5</v>
      </c>
      <c r="AD46" s="382">
        <v>15.9</v>
      </c>
      <c r="AE46" s="382">
        <v>148.19999999999999</v>
      </c>
    </row>
    <row r="47" spans="1:31" ht="18" customHeight="1">
      <c r="A47" s="345" t="s">
        <v>348</v>
      </c>
      <c r="B47" s="346" t="s">
        <v>468</v>
      </c>
      <c r="C47" s="263">
        <f>入力!E47</f>
        <v>0</v>
      </c>
      <c r="D47" s="4">
        <f t="shared" si="2"/>
        <v>9499800</v>
      </c>
      <c r="E47" s="4">
        <f t="shared" si="8"/>
        <v>149700</v>
      </c>
      <c r="F47" s="4">
        <f t="shared" si="9"/>
        <v>342400</v>
      </c>
      <c r="G47" s="265">
        <f t="shared" si="5"/>
        <v>0</v>
      </c>
      <c r="H47" s="265">
        <f t="shared" si="6"/>
        <v>0</v>
      </c>
      <c r="I47" s="5"/>
      <c r="J47" s="268">
        <f t="shared" si="7"/>
        <v>0</v>
      </c>
      <c r="K47" s="110"/>
      <c r="N47" s="209" t="s">
        <v>4</v>
      </c>
      <c r="O47" s="381" t="s">
        <v>572</v>
      </c>
      <c r="P47" s="384">
        <f t="shared" si="0"/>
        <v>2.5</v>
      </c>
      <c r="Q47" s="384">
        <f t="shared" si="1"/>
        <v>35</v>
      </c>
      <c r="S47" s="209" t="s">
        <v>4</v>
      </c>
      <c r="T47" s="381" t="s">
        <v>572</v>
      </c>
      <c r="U47" s="382">
        <v>95.5</v>
      </c>
      <c r="V47" s="382">
        <v>2.5</v>
      </c>
      <c r="W47" s="382">
        <v>0</v>
      </c>
      <c r="X47" s="382">
        <v>0.1</v>
      </c>
      <c r="Y47" s="382">
        <v>19.899999999999999</v>
      </c>
      <c r="Z47" s="382">
        <v>0.8</v>
      </c>
      <c r="AA47" s="382">
        <v>0.7</v>
      </c>
      <c r="AB47" s="382">
        <v>0</v>
      </c>
      <c r="AC47" s="382">
        <v>1.2</v>
      </c>
      <c r="AD47" s="382">
        <v>12.3</v>
      </c>
      <c r="AE47" s="382">
        <v>133</v>
      </c>
    </row>
    <row r="48" spans="1:31" ht="18" customHeight="1" thickBot="1">
      <c r="A48" s="144"/>
      <c r="B48" s="347" t="s">
        <v>349</v>
      </c>
      <c r="C48" s="264">
        <f>入力!E48</f>
        <v>0</v>
      </c>
      <c r="D48" s="6">
        <f t="shared" ref="D48:I48" si="10">SUM(D11:D47)</f>
        <v>1119352900</v>
      </c>
      <c r="E48" s="6">
        <f t="shared" si="10"/>
        <v>90162300</v>
      </c>
      <c r="F48" s="6">
        <f t="shared" si="10"/>
        <v>15444000.000000002</v>
      </c>
      <c r="G48" s="266">
        <f t="shared" si="10"/>
        <v>0</v>
      </c>
      <c r="H48" s="266">
        <f t="shared" si="10"/>
        <v>0</v>
      </c>
      <c r="I48" s="270">
        <f t="shared" si="10"/>
        <v>0</v>
      </c>
      <c r="J48" s="269">
        <f t="shared" si="7"/>
        <v>0</v>
      </c>
      <c r="N48" s="209" t="s">
        <v>4</v>
      </c>
      <c r="O48" s="381" t="s">
        <v>573</v>
      </c>
      <c r="P48" s="384">
        <f t="shared" si="0"/>
        <v>0.89999999999999991</v>
      </c>
      <c r="Q48" s="384">
        <f t="shared" si="1"/>
        <v>6.9</v>
      </c>
      <c r="S48" s="209" t="s">
        <v>4</v>
      </c>
      <c r="T48" s="381" t="s">
        <v>573</v>
      </c>
      <c r="U48" s="382">
        <v>19.5</v>
      </c>
      <c r="V48" s="382">
        <v>0.7</v>
      </c>
      <c r="W48" s="382">
        <v>0.2</v>
      </c>
      <c r="X48" s="382">
        <v>0.2</v>
      </c>
      <c r="Y48" s="382">
        <v>2.2000000000000002</v>
      </c>
      <c r="Z48" s="382">
        <v>0.2</v>
      </c>
      <c r="AA48" s="382">
        <v>0.2</v>
      </c>
      <c r="AB48" s="382">
        <v>0</v>
      </c>
      <c r="AC48" s="382">
        <v>0.3</v>
      </c>
      <c r="AD48" s="382">
        <v>3.8</v>
      </c>
      <c r="AE48" s="382">
        <v>27.4</v>
      </c>
    </row>
    <row r="49" spans="2:31" ht="16.5" customHeight="1">
      <c r="B49" s="518" t="s">
        <v>121</v>
      </c>
      <c r="C49" s="519"/>
      <c r="D49" s="2" t="s">
        <v>153</v>
      </c>
      <c r="E49" s="117"/>
      <c r="F49" s="117"/>
      <c r="N49" s="209" t="s">
        <v>5</v>
      </c>
      <c r="O49" s="381" t="s">
        <v>574</v>
      </c>
      <c r="P49" s="384">
        <f t="shared" si="0"/>
        <v>1561</v>
      </c>
      <c r="Q49" s="384">
        <f t="shared" si="1"/>
        <v>164.3</v>
      </c>
      <c r="S49" s="209" t="s">
        <v>5</v>
      </c>
      <c r="T49" s="381" t="s">
        <v>574</v>
      </c>
      <c r="U49" s="382">
        <v>3847.3</v>
      </c>
      <c r="V49" s="382">
        <v>710.4</v>
      </c>
      <c r="W49" s="382">
        <v>850.6</v>
      </c>
      <c r="X49" s="382">
        <v>0</v>
      </c>
      <c r="Y49" s="382">
        <v>69.3</v>
      </c>
      <c r="Z49" s="382">
        <v>0</v>
      </c>
      <c r="AA49" s="382">
        <v>1.7</v>
      </c>
      <c r="AB49" s="382">
        <v>0.1</v>
      </c>
      <c r="AC49" s="382">
        <v>4</v>
      </c>
      <c r="AD49" s="382">
        <v>89.2</v>
      </c>
      <c r="AE49" s="382">
        <v>5572.7</v>
      </c>
    </row>
    <row r="50" spans="2:31" ht="16.5" customHeight="1">
      <c r="D50" s="2" t="s">
        <v>154</v>
      </c>
      <c r="G50" s="3"/>
      <c r="N50" s="209" t="s">
        <v>5</v>
      </c>
      <c r="O50" s="381" t="s">
        <v>575</v>
      </c>
      <c r="P50" s="384">
        <f t="shared" si="0"/>
        <v>1174.5999999999999</v>
      </c>
      <c r="Q50" s="384">
        <f t="shared" si="1"/>
        <v>135.5</v>
      </c>
      <c r="S50" s="209" t="s">
        <v>5</v>
      </c>
      <c r="T50" s="381" t="s">
        <v>575</v>
      </c>
      <c r="U50" s="382">
        <v>2901.9</v>
      </c>
      <c r="V50" s="382">
        <v>507.6</v>
      </c>
      <c r="W50" s="382">
        <v>667</v>
      </c>
      <c r="X50" s="382">
        <v>1.5</v>
      </c>
      <c r="Y50" s="382">
        <v>110.7</v>
      </c>
      <c r="Z50" s="382">
        <v>0.6</v>
      </c>
      <c r="AA50" s="382">
        <v>0.5</v>
      </c>
      <c r="AB50" s="382">
        <v>0.1</v>
      </c>
      <c r="AC50" s="382">
        <v>7.6</v>
      </c>
      <c r="AD50" s="382">
        <v>14.5</v>
      </c>
      <c r="AE50" s="382">
        <v>4211.8999999999996</v>
      </c>
    </row>
    <row r="51" spans="2:31" ht="16.5" customHeight="1">
      <c r="G51" s="3"/>
      <c r="N51" s="209" t="s">
        <v>5</v>
      </c>
      <c r="O51" s="381" t="s">
        <v>576</v>
      </c>
      <c r="P51" s="384">
        <f t="shared" si="0"/>
        <v>870.19999999999993</v>
      </c>
      <c r="Q51" s="384">
        <f t="shared" si="1"/>
        <v>61.099999999999987</v>
      </c>
      <c r="S51" s="209" t="s">
        <v>5</v>
      </c>
      <c r="T51" s="381" t="s">
        <v>576</v>
      </c>
      <c r="U51" s="382">
        <v>1930.1</v>
      </c>
      <c r="V51" s="382">
        <v>326.89999999999998</v>
      </c>
      <c r="W51" s="382">
        <v>543.29999999999995</v>
      </c>
      <c r="X51" s="382">
        <v>0.3</v>
      </c>
      <c r="Y51" s="382">
        <v>49</v>
      </c>
      <c r="Z51" s="382">
        <v>0.3</v>
      </c>
      <c r="AA51" s="382">
        <v>0.3</v>
      </c>
      <c r="AB51" s="382">
        <v>0</v>
      </c>
      <c r="AC51" s="382">
        <v>2.8</v>
      </c>
      <c r="AD51" s="382">
        <v>8.4</v>
      </c>
      <c r="AE51" s="382">
        <v>2861.6</v>
      </c>
    </row>
    <row r="52" spans="2:31" ht="16.5" customHeight="1">
      <c r="N52" s="209" t="s">
        <v>5</v>
      </c>
      <c r="O52" s="381" t="s">
        <v>577</v>
      </c>
      <c r="P52" s="384">
        <f t="shared" si="0"/>
        <v>1018.6999999999999</v>
      </c>
      <c r="Q52" s="384">
        <f t="shared" si="1"/>
        <v>157.10000000000002</v>
      </c>
      <c r="S52" s="209" t="s">
        <v>5</v>
      </c>
      <c r="T52" s="381" t="s">
        <v>577</v>
      </c>
      <c r="U52" s="382">
        <v>2127.5</v>
      </c>
      <c r="V52" s="382">
        <v>347.4</v>
      </c>
      <c r="W52" s="382">
        <v>671.3</v>
      </c>
      <c r="X52" s="382">
        <v>0</v>
      </c>
      <c r="Y52" s="382">
        <v>60.2</v>
      </c>
      <c r="Z52" s="382">
        <v>0</v>
      </c>
      <c r="AA52" s="382">
        <v>2</v>
      </c>
      <c r="AB52" s="382">
        <v>1.2</v>
      </c>
      <c r="AC52" s="382">
        <v>7.2</v>
      </c>
      <c r="AD52" s="382">
        <v>86.5</v>
      </c>
      <c r="AE52" s="382">
        <v>3303.3</v>
      </c>
    </row>
    <row r="53" spans="2:31" ht="18" customHeight="1">
      <c r="N53" s="209" t="s">
        <v>5</v>
      </c>
      <c r="O53" s="381" t="s">
        <v>578</v>
      </c>
      <c r="P53" s="384">
        <f t="shared" si="0"/>
        <v>345.3</v>
      </c>
      <c r="Q53" s="384">
        <f t="shared" si="1"/>
        <v>20.799999999999997</v>
      </c>
      <c r="S53" s="209" t="s">
        <v>5</v>
      </c>
      <c r="T53" s="381" t="s">
        <v>578</v>
      </c>
      <c r="U53" s="382">
        <v>472.5</v>
      </c>
      <c r="V53" s="382">
        <v>169.9</v>
      </c>
      <c r="W53" s="382">
        <v>175.4</v>
      </c>
      <c r="X53" s="382">
        <v>0</v>
      </c>
      <c r="Y53" s="382">
        <v>14.8</v>
      </c>
      <c r="Z53" s="382">
        <v>0.2</v>
      </c>
      <c r="AA53" s="382">
        <v>0.2</v>
      </c>
      <c r="AB53" s="382">
        <v>0</v>
      </c>
      <c r="AC53" s="382">
        <v>1</v>
      </c>
      <c r="AD53" s="382">
        <v>4.5999999999999996</v>
      </c>
      <c r="AE53" s="382">
        <v>838.6</v>
      </c>
    </row>
    <row r="54" spans="2:31" ht="18" customHeight="1">
      <c r="N54" s="209" t="s">
        <v>5</v>
      </c>
      <c r="O54" s="381" t="s">
        <v>579</v>
      </c>
      <c r="P54" s="384">
        <f t="shared" si="0"/>
        <v>100</v>
      </c>
      <c r="Q54" s="384">
        <f t="shared" si="1"/>
        <v>9.1999999999999993</v>
      </c>
      <c r="S54" s="209" t="s">
        <v>5</v>
      </c>
      <c r="T54" s="381" t="s">
        <v>579</v>
      </c>
      <c r="U54" s="382">
        <v>150.30000000000001</v>
      </c>
      <c r="V54" s="382">
        <v>51.9</v>
      </c>
      <c r="W54" s="382">
        <v>48.1</v>
      </c>
      <c r="X54" s="382">
        <v>0.2</v>
      </c>
      <c r="Y54" s="382">
        <v>4.3</v>
      </c>
      <c r="Z54" s="382">
        <v>0.1</v>
      </c>
      <c r="AA54" s="382">
        <v>0</v>
      </c>
      <c r="AB54" s="382">
        <v>0</v>
      </c>
      <c r="AC54" s="382">
        <v>0.4</v>
      </c>
      <c r="AD54" s="382">
        <v>4.2</v>
      </c>
      <c r="AE54" s="382">
        <v>259.60000000000002</v>
      </c>
    </row>
    <row r="55" spans="2:31" ht="18" customHeight="1">
      <c r="N55" s="209" t="s">
        <v>5</v>
      </c>
      <c r="O55" s="381" t="s">
        <v>580</v>
      </c>
      <c r="P55" s="384">
        <f t="shared" si="0"/>
        <v>176.2</v>
      </c>
      <c r="Q55" s="384">
        <f t="shared" si="1"/>
        <v>13.599999999999998</v>
      </c>
      <c r="S55" s="209" t="s">
        <v>5</v>
      </c>
      <c r="T55" s="381" t="s">
        <v>580</v>
      </c>
      <c r="U55" s="382">
        <v>342</v>
      </c>
      <c r="V55" s="382">
        <v>60.4</v>
      </c>
      <c r="W55" s="382">
        <v>115.8</v>
      </c>
      <c r="X55" s="382">
        <v>0</v>
      </c>
      <c r="Y55" s="382">
        <v>10.7</v>
      </c>
      <c r="Z55" s="382">
        <v>0.2</v>
      </c>
      <c r="AA55" s="382">
        <v>0.1</v>
      </c>
      <c r="AB55" s="382">
        <v>0</v>
      </c>
      <c r="AC55" s="382">
        <v>0.7</v>
      </c>
      <c r="AD55" s="382">
        <v>1.9</v>
      </c>
      <c r="AE55" s="382">
        <v>531.70000000000005</v>
      </c>
    </row>
    <row r="56" spans="2:31" ht="18" customHeight="1">
      <c r="N56" s="209" t="s">
        <v>5</v>
      </c>
      <c r="O56" s="381" t="s">
        <v>581</v>
      </c>
      <c r="P56" s="384">
        <f t="shared" si="0"/>
        <v>727.8</v>
      </c>
      <c r="Q56" s="384">
        <f t="shared" si="1"/>
        <v>59.300000000000011</v>
      </c>
      <c r="S56" s="209" t="s">
        <v>5</v>
      </c>
      <c r="T56" s="381" t="s">
        <v>581</v>
      </c>
      <c r="U56" s="382">
        <v>1294</v>
      </c>
      <c r="V56" s="382">
        <v>210.8</v>
      </c>
      <c r="W56" s="382">
        <v>517</v>
      </c>
      <c r="X56" s="382">
        <v>0.2</v>
      </c>
      <c r="Y56" s="382">
        <v>39.700000000000003</v>
      </c>
      <c r="Z56" s="382">
        <v>0.4</v>
      </c>
      <c r="AA56" s="382">
        <v>0.2</v>
      </c>
      <c r="AB56" s="382">
        <v>0.1</v>
      </c>
      <c r="AC56" s="382">
        <v>2.4</v>
      </c>
      <c r="AD56" s="382">
        <v>16.3</v>
      </c>
      <c r="AE56" s="382">
        <v>2081</v>
      </c>
    </row>
    <row r="57" spans="2:31" ht="18" customHeight="1">
      <c r="N57" s="209" t="s">
        <v>5</v>
      </c>
      <c r="O57" s="381" t="s">
        <v>582</v>
      </c>
      <c r="P57" s="384">
        <f t="shared" si="0"/>
        <v>691.8</v>
      </c>
      <c r="Q57" s="384">
        <f t="shared" si="1"/>
        <v>54.599999999999994</v>
      </c>
      <c r="S57" s="209" t="s">
        <v>5</v>
      </c>
      <c r="T57" s="381" t="s">
        <v>582</v>
      </c>
      <c r="U57" s="382">
        <v>2048.6</v>
      </c>
      <c r="V57" s="382">
        <v>338.9</v>
      </c>
      <c r="W57" s="382">
        <v>352.9</v>
      </c>
      <c r="X57" s="382">
        <v>0.3</v>
      </c>
      <c r="Y57" s="382">
        <v>45.3</v>
      </c>
      <c r="Z57" s="382">
        <v>0.6</v>
      </c>
      <c r="AA57" s="382">
        <v>1</v>
      </c>
      <c r="AB57" s="382">
        <v>0</v>
      </c>
      <c r="AC57" s="382">
        <v>2.6</v>
      </c>
      <c r="AD57" s="382">
        <v>4.8</v>
      </c>
      <c r="AE57" s="382">
        <v>2794.9</v>
      </c>
    </row>
    <row r="58" spans="2:31" ht="18" customHeight="1">
      <c r="N58" s="209" t="s">
        <v>5</v>
      </c>
      <c r="O58" s="381" t="s">
        <v>583</v>
      </c>
      <c r="P58" s="384">
        <f t="shared" si="0"/>
        <v>90.600000000000009</v>
      </c>
      <c r="Q58" s="384">
        <f t="shared" si="1"/>
        <v>80.7</v>
      </c>
      <c r="S58" s="209" t="s">
        <v>5</v>
      </c>
      <c r="T58" s="381" t="s">
        <v>583</v>
      </c>
      <c r="U58" s="382">
        <v>652.9</v>
      </c>
      <c r="V58" s="382">
        <v>78.400000000000006</v>
      </c>
      <c r="W58" s="382">
        <v>12.2</v>
      </c>
      <c r="X58" s="382">
        <v>0.8</v>
      </c>
      <c r="Y58" s="382">
        <v>68</v>
      </c>
      <c r="Z58" s="382">
        <v>0.2</v>
      </c>
      <c r="AA58" s="382">
        <v>0.2</v>
      </c>
      <c r="AB58" s="382">
        <v>0</v>
      </c>
      <c r="AC58" s="382">
        <v>4.2</v>
      </c>
      <c r="AD58" s="382">
        <v>7.3</v>
      </c>
      <c r="AE58" s="382">
        <v>824.2</v>
      </c>
    </row>
    <row r="59" spans="2:31" ht="18" customHeight="1">
      <c r="N59" s="209" t="s">
        <v>5</v>
      </c>
      <c r="O59" s="381" t="s">
        <v>584</v>
      </c>
      <c r="P59" s="384">
        <f t="shared" si="0"/>
        <v>476.29999999999995</v>
      </c>
      <c r="Q59" s="384">
        <f t="shared" si="1"/>
        <v>36.6</v>
      </c>
      <c r="S59" s="209" t="s">
        <v>5</v>
      </c>
      <c r="T59" s="381" t="s">
        <v>584</v>
      </c>
      <c r="U59" s="382">
        <v>1124.7</v>
      </c>
      <c r="V59" s="382">
        <v>180.4</v>
      </c>
      <c r="W59" s="382">
        <v>295.89999999999998</v>
      </c>
      <c r="X59" s="382">
        <v>0.4</v>
      </c>
      <c r="Y59" s="382">
        <v>31.2</v>
      </c>
      <c r="Z59" s="382">
        <v>0.2</v>
      </c>
      <c r="AA59" s="382">
        <v>0.2</v>
      </c>
      <c r="AB59" s="382">
        <v>0</v>
      </c>
      <c r="AC59" s="382">
        <v>2</v>
      </c>
      <c r="AD59" s="382">
        <v>2.6</v>
      </c>
      <c r="AE59" s="382">
        <v>1637.7</v>
      </c>
    </row>
    <row r="60" spans="2:31" ht="18" customHeight="1">
      <c r="N60" s="209" t="s">
        <v>5</v>
      </c>
      <c r="O60" s="381" t="s">
        <v>585</v>
      </c>
      <c r="P60" s="384">
        <f t="shared" si="0"/>
        <v>1331.7</v>
      </c>
      <c r="Q60" s="384">
        <f t="shared" si="1"/>
        <v>69.599999999999994</v>
      </c>
      <c r="S60" s="209" t="s">
        <v>5</v>
      </c>
      <c r="T60" s="381" t="s">
        <v>585</v>
      </c>
      <c r="U60" s="382">
        <v>2101.9</v>
      </c>
      <c r="V60" s="382">
        <v>213.2</v>
      </c>
      <c r="W60" s="382">
        <v>1118.5</v>
      </c>
      <c r="X60" s="382">
        <v>0.1</v>
      </c>
      <c r="Y60" s="382">
        <v>65.3</v>
      </c>
      <c r="Z60" s="382">
        <v>0.2</v>
      </c>
      <c r="AA60" s="382">
        <v>0.6</v>
      </c>
      <c r="AB60" s="382">
        <v>0</v>
      </c>
      <c r="AC60" s="382">
        <v>3.4</v>
      </c>
      <c r="AD60" s="382">
        <v>0</v>
      </c>
      <c r="AE60" s="382">
        <v>3503.2</v>
      </c>
    </row>
    <row r="61" spans="2:31" ht="18" customHeight="1">
      <c r="N61" s="209" t="s">
        <v>5</v>
      </c>
      <c r="O61" s="381" t="s">
        <v>586</v>
      </c>
      <c r="P61" s="384">
        <f t="shared" si="0"/>
        <v>2061.6</v>
      </c>
      <c r="Q61" s="384">
        <f t="shared" si="1"/>
        <v>193.6</v>
      </c>
      <c r="S61" s="209" t="s">
        <v>5</v>
      </c>
      <c r="T61" s="381" t="s">
        <v>586</v>
      </c>
      <c r="U61" s="382">
        <v>3481.4</v>
      </c>
      <c r="V61" s="382">
        <v>349.4</v>
      </c>
      <c r="W61" s="382">
        <v>1712.2</v>
      </c>
      <c r="X61" s="382">
        <v>1.1000000000000001</v>
      </c>
      <c r="Y61" s="382">
        <v>167.5</v>
      </c>
      <c r="Z61" s="382">
        <v>0.9</v>
      </c>
      <c r="AA61" s="382">
        <v>0.7</v>
      </c>
      <c r="AB61" s="382">
        <v>0.1</v>
      </c>
      <c r="AC61" s="382">
        <v>9.9</v>
      </c>
      <c r="AD61" s="382">
        <v>13.4</v>
      </c>
      <c r="AE61" s="382">
        <v>5736.7</v>
      </c>
    </row>
    <row r="62" spans="2:31" ht="18" customHeight="1">
      <c r="N62" s="209" t="s">
        <v>5</v>
      </c>
      <c r="O62" s="381" t="s">
        <v>587</v>
      </c>
      <c r="P62" s="384">
        <f t="shared" si="0"/>
        <v>979.5</v>
      </c>
      <c r="Q62" s="384">
        <f t="shared" si="1"/>
        <v>51.7</v>
      </c>
      <c r="S62" s="209" t="s">
        <v>5</v>
      </c>
      <c r="T62" s="381" t="s">
        <v>587</v>
      </c>
      <c r="U62" s="382">
        <v>1449.7</v>
      </c>
      <c r="V62" s="382">
        <v>471.3</v>
      </c>
      <c r="W62" s="382">
        <v>508.2</v>
      </c>
      <c r="X62" s="382">
        <v>0.1</v>
      </c>
      <c r="Y62" s="382">
        <v>39.6</v>
      </c>
      <c r="Z62" s="382">
        <v>0.3</v>
      </c>
      <c r="AA62" s="382">
        <v>0.2</v>
      </c>
      <c r="AB62" s="382">
        <v>0</v>
      </c>
      <c r="AC62" s="382">
        <v>2.2999999999999998</v>
      </c>
      <c r="AD62" s="382">
        <v>9.1999999999999993</v>
      </c>
      <c r="AE62" s="382">
        <v>2481</v>
      </c>
    </row>
    <row r="63" spans="2:31" ht="18" customHeight="1">
      <c r="N63" s="209" t="s">
        <v>5</v>
      </c>
      <c r="O63" s="381" t="s">
        <v>588</v>
      </c>
      <c r="P63" s="384">
        <f t="shared" si="0"/>
        <v>103.9</v>
      </c>
      <c r="Q63" s="384">
        <f t="shared" si="1"/>
        <v>78.300000000000011</v>
      </c>
      <c r="S63" s="209" t="s">
        <v>5</v>
      </c>
      <c r="T63" s="381" t="s">
        <v>588</v>
      </c>
      <c r="U63" s="382">
        <v>411.8</v>
      </c>
      <c r="V63" s="382">
        <v>80.5</v>
      </c>
      <c r="W63" s="382">
        <v>23.4</v>
      </c>
      <c r="X63" s="382">
        <v>2.1</v>
      </c>
      <c r="Y63" s="382">
        <v>55.2</v>
      </c>
      <c r="Z63" s="382">
        <v>1.6</v>
      </c>
      <c r="AA63" s="382">
        <v>1.8</v>
      </c>
      <c r="AB63" s="382">
        <v>0</v>
      </c>
      <c r="AC63" s="382">
        <v>4.7</v>
      </c>
      <c r="AD63" s="382">
        <v>12.9</v>
      </c>
      <c r="AE63" s="382">
        <v>593.9</v>
      </c>
    </row>
    <row r="64" spans="2:31" ht="18" customHeight="1">
      <c r="N64" s="209" t="s">
        <v>5</v>
      </c>
      <c r="O64" s="381" t="s">
        <v>589</v>
      </c>
      <c r="P64" s="384">
        <f t="shared" si="0"/>
        <v>22.799999999999997</v>
      </c>
      <c r="Q64" s="384">
        <f t="shared" si="1"/>
        <v>41.800000000000004</v>
      </c>
      <c r="S64" s="209" t="s">
        <v>5</v>
      </c>
      <c r="T64" s="381" t="s">
        <v>589</v>
      </c>
      <c r="U64" s="382">
        <v>196</v>
      </c>
      <c r="V64" s="382">
        <v>21.9</v>
      </c>
      <c r="W64" s="382">
        <v>0.9</v>
      </c>
      <c r="X64" s="382">
        <v>0.1</v>
      </c>
      <c r="Y64" s="382">
        <v>32.700000000000003</v>
      </c>
      <c r="Z64" s="382">
        <v>1.4</v>
      </c>
      <c r="AA64" s="382">
        <v>0.1</v>
      </c>
      <c r="AB64" s="382">
        <v>0</v>
      </c>
      <c r="AC64" s="382">
        <v>1.9</v>
      </c>
      <c r="AD64" s="382">
        <v>5.6</v>
      </c>
      <c r="AE64" s="382">
        <v>260.60000000000002</v>
      </c>
    </row>
    <row r="65" spans="14:31" ht="18" customHeight="1">
      <c r="N65" s="209" t="s">
        <v>5</v>
      </c>
      <c r="O65" s="381" t="s">
        <v>590</v>
      </c>
      <c r="P65" s="384">
        <f t="shared" si="0"/>
        <v>27.299999999999997</v>
      </c>
      <c r="Q65" s="384">
        <f t="shared" si="1"/>
        <v>4.3000000000000007</v>
      </c>
      <c r="S65" s="209" t="s">
        <v>5</v>
      </c>
      <c r="T65" s="381" t="s">
        <v>590</v>
      </c>
      <c r="U65" s="382">
        <v>154.5</v>
      </c>
      <c r="V65" s="382">
        <v>26.4</v>
      </c>
      <c r="W65" s="382">
        <v>0.9</v>
      </c>
      <c r="X65" s="382">
        <v>0.1</v>
      </c>
      <c r="Y65" s="382">
        <v>2.9</v>
      </c>
      <c r="Z65" s="382">
        <v>0</v>
      </c>
      <c r="AA65" s="382">
        <v>0.1</v>
      </c>
      <c r="AB65" s="382">
        <v>0</v>
      </c>
      <c r="AC65" s="382">
        <v>0.2</v>
      </c>
      <c r="AD65" s="382">
        <v>1</v>
      </c>
      <c r="AE65" s="382">
        <v>186</v>
      </c>
    </row>
    <row r="66" spans="14:31" ht="18" customHeight="1">
      <c r="N66" s="209" t="s">
        <v>5</v>
      </c>
      <c r="O66" s="381" t="s">
        <v>591</v>
      </c>
      <c r="P66" s="384">
        <f t="shared" si="0"/>
        <v>149.10000000000002</v>
      </c>
      <c r="Q66" s="384">
        <f t="shared" si="1"/>
        <v>18.100000000000001</v>
      </c>
      <c r="S66" s="209" t="s">
        <v>5</v>
      </c>
      <c r="T66" s="381" t="s">
        <v>591</v>
      </c>
      <c r="U66" s="382">
        <v>535.20000000000005</v>
      </c>
      <c r="V66" s="382">
        <v>77.900000000000006</v>
      </c>
      <c r="W66" s="382">
        <v>71.2</v>
      </c>
      <c r="X66" s="382">
        <v>0.3</v>
      </c>
      <c r="Y66" s="382">
        <v>14.8</v>
      </c>
      <c r="Z66" s="382">
        <v>0.1</v>
      </c>
      <c r="AA66" s="382">
        <v>0.1</v>
      </c>
      <c r="AB66" s="382">
        <v>0</v>
      </c>
      <c r="AC66" s="382">
        <v>1</v>
      </c>
      <c r="AD66" s="382">
        <v>1.8</v>
      </c>
      <c r="AE66" s="382">
        <v>702.4</v>
      </c>
    </row>
    <row r="67" spans="14:31" ht="18" customHeight="1">
      <c r="N67" s="209" t="s">
        <v>5</v>
      </c>
      <c r="O67" s="381" t="s">
        <v>592</v>
      </c>
      <c r="P67" s="384">
        <f t="shared" si="0"/>
        <v>6.3</v>
      </c>
      <c r="Q67" s="384">
        <f t="shared" si="1"/>
        <v>2.5000000000000004</v>
      </c>
      <c r="S67" s="209" t="s">
        <v>5</v>
      </c>
      <c r="T67" s="381" t="s">
        <v>592</v>
      </c>
      <c r="U67" s="382">
        <v>65.900000000000006</v>
      </c>
      <c r="V67" s="382">
        <v>6.1</v>
      </c>
      <c r="W67" s="382">
        <v>0.2</v>
      </c>
      <c r="X67" s="382">
        <v>0</v>
      </c>
      <c r="Y67" s="382">
        <v>2.2000000000000002</v>
      </c>
      <c r="Z67" s="382">
        <v>0</v>
      </c>
      <c r="AA67" s="382">
        <v>0</v>
      </c>
      <c r="AB67" s="382">
        <v>0</v>
      </c>
      <c r="AC67" s="382">
        <v>0.1</v>
      </c>
      <c r="AD67" s="382">
        <v>0.2</v>
      </c>
      <c r="AE67" s="382">
        <v>74.7</v>
      </c>
    </row>
    <row r="68" spans="14:31" ht="18" customHeight="1">
      <c r="N68" s="209" t="s">
        <v>5</v>
      </c>
      <c r="O68" s="381" t="s">
        <v>593</v>
      </c>
      <c r="P68" s="384">
        <f t="shared" si="0"/>
        <v>56</v>
      </c>
      <c r="Q68" s="384">
        <f t="shared" si="1"/>
        <v>17.5</v>
      </c>
      <c r="S68" s="209" t="s">
        <v>5</v>
      </c>
      <c r="T68" s="381" t="s">
        <v>593</v>
      </c>
      <c r="U68" s="382">
        <v>250.1</v>
      </c>
      <c r="V68" s="382">
        <v>32.4</v>
      </c>
      <c r="W68" s="382">
        <v>23.6</v>
      </c>
      <c r="X68" s="382">
        <v>0.4</v>
      </c>
      <c r="Y68" s="382">
        <v>14.7</v>
      </c>
      <c r="Z68" s="382">
        <v>0</v>
      </c>
      <c r="AA68" s="382">
        <v>0.1</v>
      </c>
      <c r="AB68" s="382">
        <v>0</v>
      </c>
      <c r="AC68" s="382">
        <v>1.1000000000000001</v>
      </c>
      <c r="AD68" s="382">
        <v>1.2</v>
      </c>
      <c r="AE68" s="382">
        <v>323.60000000000002</v>
      </c>
    </row>
    <row r="69" spans="14:31" ht="18" customHeight="1">
      <c r="N69" s="209" t="s">
        <v>5</v>
      </c>
      <c r="O69" s="381" t="s">
        <v>594</v>
      </c>
      <c r="P69" s="384">
        <f t="shared" si="0"/>
        <v>20.9</v>
      </c>
      <c r="Q69" s="384">
        <f t="shared" si="1"/>
        <v>30.4</v>
      </c>
      <c r="S69" s="209" t="s">
        <v>5</v>
      </c>
      <c r="T69" s="381" t="s">
        <v>594</v>
      </c>
      <c r="U69" s="382">
        <v>229.5</v>
      </c>
      <c r="V69" s="382">
        <v>20.9</v>
      </c>
      <c r="W69" s="382">
        <v>0</v>
      </c>
      <c r="X69" s="382">
        <v>0</v>
      </c>
      <c r="Y69" s="382">
        <v>21.4</v>
      </c>
      <c r="Z69" s="382">
        <v>1.2</v>
      </c>
      <c r="AA69" s="382">
        <v>2.1</v>
      </c>
      <c r="AB69" s="382">
        <v>0</v>
      </c>
      <c r="AC69" s="382">
        <v>1.2</v>
      </c>
      <c r="AD69" s="382">
        <v>4.5</v>
      </c>
      <c r="AE69" s="382">
        <v>280.8</v>
      </c>
    </row>
    <row r="70" spans="14:31" ht="18" customHeight="1">
      <c r="N70" s="209" t="s">
        <v>5</v>
      </c>
      <c r="O70" s="381" t="s">
        <v>595</v>
      </c>
      <c r="P70" s="384">
        <f t="shared" si="0"/>
        <v>813.9</v>
      </c>
      <c r="Q70" s="384">
        <f t="shared" si="1"/>
        <v>102.2</v>
      </c>
      <c r="S70" s="209" t="s">
        <v>5</v>
      </c>
      <c r="T70" s="381" t="s">
        <v>595</v>
      </c>
      <c r="U70" s="382">
        <v>1916.6</v>
      </c>
      <c r="V70" s="382">
        <v>282.60000000000002</v>
      </c>
      <c r="W70" s="382">
        <v>531.29999999999995</v>
      </c>
      <c r="X70" s="382">
        <v>1.6</v>
      </c>
      <c r="Y70" s="382">
        <v>84.9</v>
      </c>
      <c r="Z70" s="382">
        <v>0.4</v>
      </c>
      <c r="AA70" s="382">
        <v>0.4</v>
      </c>
      <c r="AB70" s="382">
        <v>0</v>
      </c>
      <c r="AC70" s="382">
        <v>5.8</v>
      </c>
      <c r="AD70" s="382">
        <v>9.1</v>
      </c>
      <c r="AE70" s="382">
        <v>2832.7</v>
      </c>
    </row>
    <row r="71" spans="14:31" ht="18" customHeight="1">
      <c r="N71" s="209" t="s">
        <v>5</v>
      </c>
      <c r="O71" s="381" t="s">
        <v>596</v>
      </c>
      <c r="P71" s="384">
        <f t="shared" si="0"/>
        <v>390.6</v>
      </c>
      <c r="Q71" s="384">
        <f t="shared" si="1"/>
        <v>26.700000000000003</v>
      </c>
      <c r="S71" s="209" t="s">
        <v>5</v>
      </c>
      <c r="T71" s="381" t="s">
        <v>596</v>
      </c>
      <c r="U71" s="382">
        <v>608.29999999999995</v>
      </c>
      <c r="V71" s="382">
        <v>95.3</v>
      </c>
      <c r="W71" s="382">
        <v>295.3</v>
      </c>
      <c r="X71" s="382">
        <v>0.1</v>
      </c>
      <c r="Y71" s="382">
        <v>22.7</v>
      </c>
      <c r="Z71" s="382">
        <v>0.1</v>
      </c>
      <c r="AA71" s="382">
        <v>0.1</v>
      </c>
      <c r="AB71" s="382">
        <v>0</v>
      </c>
      <c r="AC71" s="382">
        <v>1.3</v>
      </c>
      <c r="AD71" s="382">
        <v>2.4</v>
      </c>
      <c r="AE71" s="382">
        <v>1025.7</v>
      </c>
    </row>
    <row r="72" spans="14:31" ht="18" customHeight="1">
      <c r="N72" s="209" t="s">
        <v>5</v>
      </c>
      <c r="O72" s="381" t="s">
        <v>597</v>
      </c>
      <c r="P72" s="384">
        <f t="shared" si="0"/>
        <v>111.10000000000001</v>
      </c>
      <c r="Q72" s="384">
        <f t="shared" si="1"/>
        <v>10.399999999999999</v>
      </c>
      <c r="S72" s="209" t="s">
        <v>5</v>
      </c>
      <c r="T72" s="381" t="s">
        <v>597</v>
      </c>
      <c r="U72" s="382">
        <v>242.2</v>
      </c>
      <c r="V72" s="382">
        <v>39.200000000000003</v>
      </c>
      <c r="W72" s="382">
        <v>71.900000000000006</v>
      </c>
      <c r="X72" s="382">
        <v>0</v>
      </c>
      <c r="Y72" s="382">
        <v>8.6999999999999993</v>
      </c>
      <c r="Z72" s="382">
        <v>0</v>
      </c>
      <c r="AA72" s="382">
        <v>0.1</v>
      </c>
      <c r="AB72" s="382">
        <v>0</v>
      </c>
      <c r="AC72" s="382">
        <v>0.5</v>
      </c>
      <c r="AD72" s="382">
        <v>1.1000000000000001</v>
      </c>
      <c r="AE72" s="382">
        <v>363.7</v>
      </c>
    </row>
    <row r="73" spans="14:31" ht="18" customHeight="1">
      <c r="N73" s="209" t="s">
        <v>5</v>
      </c>
      <c r="O73" s="381" t="s">
        <v>598</v>
      </c>
      <c r="P73" s="384">
        <f t="shared" si="0"/>
        <v>1900.5</v>
      </c>
      <c r="Q73" s="384">
        <f t="shared" si="1"/>
        <v>133.4</v>
      </c>
      <c r="S73" s="209" t="s">
        <v>5</v>
      </c>
      <c r="T73" s="381" t="s">
        <v>598</v>
      </c>
      <c r="U73" s="382">
        <v>2638.4</v>
      </c>
      <c r="V73" s="382">
        <v>428.5</v>
      </c>
      <c r="W73" s="382">
        <v>1472</v>
      </c>
      <c r="X73" s="382">
        <v>1.9</v>
      </c>
      <c r="Y73" s="382">
        <v>122</v>
      </c>
      <c r="Z73" s="382">
        <v>0.7</v>
      </c>
      <c r="AA73" s="382">
        <v>0.9</v>
      </c>
      <c r="AB73" s="382">
        <v>0</v>
      </c>
      <c r="AC73" s="382">
        <v>7.9</v>
      </c>
      <c r="AD73" s="382">
        <v>0</v>
      </c>
      <c r="AE73" s="382">
        <v>4672.1000000000004</v>
      </c>
    </row>
    <row r="74" spans="14:31" ht="18" customHeight="1">
      <c r="N74" s="209" t="s">
        <v>5</v>
      </c>
      <c r="O74" s="381" t="s">
        <v>599</v>
      </c>
      <c r="P74" s="384">
        <f t="shared" ref="P74:P137" si="11">SUM(V74:W74)</f>
        <v>2556.6999999999998</v>
      </c>
      <c r="Q74" s="384">
        <f t="shared" ref="Q74:Q137" si="12">SUM(X74:AD74)</f>
        <v>145.60000000000002</v>
      </c>
      <c r="S74" s="209" t="s">
        <v>5</v>
      </c>
      <c r="T74" s="381" t="s">
        <v>599</v>
      </c>
      <c r="U74" s="382">
        <v>3134.7</v>
      </c>
      <c r="V74" s="382">
        <v>527</v>
      </c>
      <c r="W74" s="382">
        <v>2029.7</v>
      </c>
      <c r="X74" s="382">
        <v>1.9</v>
      </c>
      <c r="Y74" s="382">
        <v>116.7</v>
      </c>
      <c r="Z74" s="382">
        <v>0.7</v>
      </c>
      <c r="AA74" s="382">
        <v>0.7</v>
      </c>
      <c r="AB74" s="382">
        <v>0.1</v>
      </c>
      <c r="AC74" s="382">
        <v>7</v>
      </c>
      <c r="AD74" s="382">
        <v>18.5</v>
      </c>
      <c r="AE74" s="382">
        <v>5836.9</v>
      </c>
    </row>
    <row r="75" spans="14:31" ht="18" customHeight="1">
      <c r="N75" s="209" t="s">
        <v>5</v>
      </c>
      <c r="O75" s="381" t="s">
        <v>600</v>
      </c>
      <c r="P75" s="384">
        <f t="shared" si="11"/>
        <v>148.4</v>
      </c>
      <c r="Q75" s="384">
        <f t="shared" si="12"/>
        <v>17.699999999999996</v>
      </c>
      <c r="S75" s="209" t="s">
        <v>5</v>
      </c>
      <c r="T75" s="381" t="s">
        <v>600</v>
      </c>
      <c r="U75" s="382">
        <v>264.3</v>
      </c>
      <c r="V75" s="382">
        <v>64.900000000000006</v>
      </c>
      <c r="W75" s="382">
        <v>83.5</v>
      </c>
      <c r="X75" s="382">
        <v>0.2</v>
      </c>
      <c r="Y75" s="382">
        <v>15</v>
      </c>
      <c r="Z75" s="382">
        <v>0.1</v>
      </c>
      <c r="AA75" s="382">
        <v>0.1</v>
      </c>
      <c r="AB75" s="382">
        <v>0</v>
      </c>
      <c r="AC75" s="382">
        <v>0.9</v>
      </c>
      <c r="AD75" s="382">
        <v>1.4</v>
      </c>
      <c r="AE75" s="382">
        <v>430.3</v>
      </c>
    </row>
    <row r="76" spans="14:31" ht="18" customHeight="1">
      <c r="N76" s="209" t="s">
        <v>5</v>
      </c>
      <c r="O76" s="381" t="s">
        <v>601</v>
      </c>
      <c r="P76" s="384">
        <f t="shared" si="11"/>
        <v>532.6</v>
      </c>
      <c r="Q76" s="384">
        <f t="shared" si="12"/>
        <v>66.5</v>
      </c>
      <c r="S76" s="209" t="s">
        <v>5</v>
      </c>
      <c r="T76" s="381" t="s">
        <v>601</v>
      </c>
      <c r="U76" s="382">
        <v>961.5</v>
      </c>
      <c r="V76" s="382">
        <v>235.6</v>
      </c>
      <c r="W76" s="382">
        <v>297</v>
      </c>
      <c r="X76" s="382">
        <v>0.3</v>
      </c>
      <c r="Y76" s="382">
        <v>57.1</v>
      </c>
      <c r="Z76" s="382">
        <v>0.2</v>
      </c>
      <c r="AA76" s="382">
        <v>0.2</v>
      </c>
      <c r="AB76" s="382">
        <v>0</v>
      </c>
      <c r="AC76" s="382">
        <v>3.3</v>
      </c>
      <c r="AD76" s="382">
        <v>5.4</v>
      </c>
      <c r="AE76" s="382">
        <v>1560.7</v>
      </c>
    </row>
    <row r="77" spans="14:31" ht="18" customHeight="1">
      <c r="N77" s="209" t="s">
        <v>5</v>
      </c>
      <c r="O77" s="381" t="s">
        <v>602</v>
      </c>
      <c r="P77" s="384">
        <f t="shared" si="11"/>
        <v>202.60000000000002</v>
      </c>
      <c r="Q77" s="384">
        <f t="shared" si="12"/>
        <v>12.999999999999998</v>
      </c>
      <c r="S77" s="209" t="s">
        <v>5</v>
      </c>
      <c r="T77" s="381" t="s">
        <v>602</v>
      </c>
      <c r="U77" s="382">
        <v>312.3</v>
      </c>
      <c r="V77" s="382">
        <v>89.2</v>
      </c>
      <c r="W77" s="382">
        <v>113.4</v>
      </c>
      <c r="X77" s="382">
        <v>0.1</v>
      </c>
      <c r="Y77" s="382">
        <v>11.1</v>
      </c>
      <c r="Z77" s="382">
        <v>0</v>
      </c>
      <c r="AA77" s="382">
        <v>0.1</v>
      </c>
      <c r="AB77" s="382">
        <v>0</v>
      </c>
      <c r="AC77" s="382">
        <v>0.7</v>
      </c>
      <c r="AD77" s="382">
        <v>1</v>
      </c>
      <c r="AE77" s="382">
        <v>528</v>
      </c>
    </row>
    <row r="78" spans="14:31" ht="18" customHeight="1">
      <c r="N78" s="209" t="s">
        <v>5</v>
      </c>
      <c r="O78" s="381" t="s">
        <v>603</v>
      </c>
      <c r="P78" s="384">
        <f t="shared" si="11"/>
        <v>1022.8</v>
      </c>
      <c r="Q78" s="384">
        <f t="shared" si="12"/>
        <v>88.6</v>
      </c>
      <c r="S78" s="209" t="s">
        <v>5</v>
      </c>
      <c r="T78" s="381" t="s">
        <v>603</v>
      </c>
      <c r="U78" s="382">
        <v>1853.4</v>
      </c>
      <c r="V78" s="382">
        <v>455.9</v>
      </c>
      <c r="W78" s="382">
        <v>566.9</v>
      </c>
      <c r="X78" s="382">
        <v>0.8</v>
      </c>
      <c r="Y78" s="382">
        <v>75.8</v>
      </c>
      <c r="Z78" s="382">
        <v>0.3</v>
      </c>
      <c r="AA78" s="382">
        <v>0.2</v>
      </c>
      <c r="AB78" s="382">
        <v>0</v>
      </c>
      <c r="AC78" s="382">
        <v>4.5999999999999996</v>
      </c>
      <c r="AD78" s="382">
        <v>6.9</v>
      </c>
      <c r="AE78" s="382">
        <v>2964.8</v>
      </c>
    </row>
    <row r="79" spans="14:31" ht="18" customHeight="1">
      <c r="N79" s="209" t="s">
        <v>5</v>
      </c>
      <c r="O79" s="381" t="s">
        <v>604</v>
      </c>
      <c r="P79" s="384">
        <f t="shared" si="11"/>
        <v>295.2</v>
      </c>
      <c r="Q79" s="384">
        <f t="shared" si="12"/>
        <v>29.4</v>
      </c>
      <c r="S79" s="209" t="s">
        <v>5</v>
      </c>
      <c r="T79" s="381" t="s">
        <v>604</v>
      </c>
      <c r="U79" s="382">
        <v>626.4</v>
      </c>
      <c r="V79" s="382">
        <v>97.2</v>
      </c>
      <c r="W79" s="382">
        <v>198</v>
      </c>
      <c r="X79" s="382">
        <v>0.4</v>
      </c>
      <c r="Y79" s="382">
        <v>23.1</v>
      </c>
      <c r="Z79" s="382">
        <v>0.2</v>
      </c>
      <c r="AA79" s="382">
        <v>0.2</v>
      </c>
      <c r="AB79" s="382">
        <v>0</v>
      </c>
      <c r="AC79" s="382">
        <v>1.6</v>
      </c>
      <c r="AD79" s="382">
        <v>3.9</v>
      </c>
      <c r="AE79" s="382">
        <v>950.9</v>
      </c>
    </row>
    <row r="80" spans="14:31" ht="18" customHeight="1">
      <c r="N80" s="209" t="s">
        <v>5</v>
      </c>
      <c r="O80" s="381" t="s">
        <v>605</v>
      </c>
      <c r="P80" s="384">
        <f t="shared" si="11"/>
        <v>1061.8</v>
      </c>
      <c r="Q80" s="384">
        <f t="shared" si="12"/>
        <v>229.2</v>
      </c>
      <c r="S80" s="209" t="s">
        <v>5</v>
      </c>
      <c r="T80" s="381" t="s">
        <v>605</v>
      </c>
      <c r="U80" s="382">
        <v>2283.9</v>
      </c>
      <c r="V80" s="382">
        <v>498.9</v>
      </c>
      <c r="W80" s="382">
        <v>562.9</v>
      </c>
      <c r="X80" s="382">
        <v>2.9</v>
      </c>
      <c r="Y80" s="382">
        <v>185.2</v>
      </c>
      <c r="Z80" s="382">
        <v>0.6</v>
      </c>
      <c r="AA80" s="382">
        <v>1.6</v>
      </c>
      <c r="AB80" s="382">
        <v>0.1</v>
      </c>
      <c r="AC80" s="382">
        <v>13</v>
      </c>
      <c r="AD80" s="382">
        <v>25.8</v>
      </c>
      <c r="AE80" s="382">
        <v>3574.9</v>
      </c>
    </row>
    <row r="81" spans="14:31" ht="18" customHeight="1">
      <c r="N81" s="209" t="s">
        <v>5</v>
      </c>
      <c r="O81" s="381" t="s">
        <v>606</v>
      </c>
      <c r="P81" s="384">
        <f t="shared" si="11"/>
        <v>14.4</v>
      </c>
      <c r="Q81" s="384">
        <f t="shared" si="12"/>
        <v>2.2999999999999998</v>
      </c>
      <c r="S81" s="209" t="s">
        <v>5</v>
      </c>
      <c r="T81" s="381" t="s">
        <v>606</v>
      </c>
      <c r="U81" s="382">
        <v>51.7</v>
      </c>
      <c r="V81" s="382">
        <v>7.9</v>
      </c>
      <c r="W81" s="382">
        <v>6.5</v>
      </c>
      <c r="X81" s="382">
        <v>0</v>
      </c>
      <c r="Y81" s="382">
        <v>0.8</v>
      </c>
      <c r="Z81" s="382">
        <v>0</v>
      </c>
      <c r="AA81" s="382">
        <v>0</v>
      </c>
      <c r="AB81" s="382">
        <v>0</v>
      </c>
      <c r="AC81" s="382">
        <v>0.1</v>
      </c>
      <c r="AD81" s="382">
        <v>1.4</v>
      </c>
      <c r="AE81" s="382">
        <v>68.400000000000006</v>
      </c>
    </row>
    <row r="82" spans="14:31" ht="18" customHeight="1">
      <c r="N82" s="209" t="s">
        <v>5</v>
      </c>
      <c r="O82" s="381" t="s">
        <v>607</v>
      </c>
      <c r="P82" s="384">
        <f t="shared" si="11"/>
        <v>733</v>
      </c>
      <c r="Q82" s="384">
        <f t="shared" si="12"/>
        <v>223.8</v>
      </c>
      <c r="S82" s="209" t="s">
        <v>5</v>
      </c>
      <c r="T82" s="381" t="s">
        <v>607</v>
      </c>
      <c r="U82" s="382">
        <v>1604.7</v>
      </c>
      <c r="V82" s="382">
        <v>247.6</v>
      </c>
      <c r="W82" s="382">
        <v>485.4</v>
      </c>
      <c r="X82" s="382">
        <v>0.3</v>
      </c>
      <c r="Y82" s="382">
        <v>164.1</v>
      </c>
      <c r="Z82" s="382">
        <v>10.8</v>
      </c>
      <c r="AA82" s="382">
        <v>8.4</v>
      </c>
      <c r="AB82" s="382">
        <v>0</v>
      </c>
      <c r="AC82" s="382">
        <v>9.6</v>
      </c>
      <c r="AD82" s="382">
        <v>30.6</v>
      </c>
      <c r="AE82" s="382">
        <v>2561.3000000000002</v>
      </c>
    </row>
    <row r="83" spans="14:31" ht="18" customHeight="1">
      <c r="N83" s="209" t="s">
        <v>5</v>
      </c>
      <c r="O83" s="381" t="s">
        <v>608</v>
      </c>
      <c r="P83" s="384">
        <f t="shared" si="11"/>
        <v>26.700000000000003</v>
      </c>
      <c r="Q83" s="384">
        <f t="shared" si="12"/>
        <v>25.4</v>
      </c>
      <c r="S83" s="209" t="s">
        <v>5</v>
      </c>
      <c r="T83" s="381" t="s">
        <v>608</v>
      </c>
      <c r="U83" s="382">
        <v>71.2</v>
      </c>
      <c r="V83" s="382">
        <v>11.4</v>
      </c>
      <c r="W83" s="382">
        <v>15.3</v>
      </c>
      <c r="X83" s="382">
        <v>0.2</v>
      </c>
      <c r="Y83" s="382">
        <v>19.899999999999999</v>
      </c>
      <c r="Z83" s="382">
        <v>1.1000000000000001</v>
      </c>
      <c r="AA83" s="382">
        <v>0.9</v>
      </c>
      <c r="AB83" s="382">
        <v>0</v>
      </c>
      <c r="AC83" s="382">
        <v>1.3</v>
      </c>
      <c r="AD83" s="382">
        <v>2</v>
      </c>
      <c r="AE83" s="382">
        <v>123.3</v>
      </c>
    </row>
    <row r="84" spans="14:31" ht="18" customHeight="1">
      <c r="N84" s="209" t="s">
        <v>5</v>
      </c>
      <c r="O84" s="381" t="s">
        <v>609</v>
      </c>
      <c r="P84" s="384">
        <f t="shared" si="11"/>
        <v>761.6</v>
      </c>
      <c r="Q84" s="384">
        <f t="shared" si="12"/>
        <v>59.2</v>
      </c>
      <c r="S84" s="209" t="s">
        <v>5</v>
      </c>
      <c r="T84" s="381" t="s">
        <v>609</v>
      </c>
      <c r="U84" s="382">
        <v>3362.5</v>
      </c>
      <c r="V84" s="382">
        <v>48.7</v>
      </c>
      <c r="W84" s="382">
        <v>712.9</v>
      </c>
      <c r="X84" s="382">
        <v>1.2</v>
      </c>
      <c r="Y84" s="382">
        <v>40.299999999999997</v>
      </c>
      <c r="Z84" s="382">
        <v>0.5</v>
      </c>
      <c r="AA84" s="382">
        <v>0.6</v>
      </c>
      <c r="AB84" s="382">
        <v>0.1</v>
      </c>
      <c r="AC84" s="382">
        <v>3.4</v>
      </c>
      <c r="AD84" s="382">
        <v>13.1</v>
      </c>
      <c r="AE84" s="382">
        <v>4183.2</v>
      </c>
    </row>
    <row r="85" spans="14:31" ht="18" customHeight="1">
      <c r="N85" s="209" t="s">
        <v>159</v>
      </c>
      <c r="O85" s="381" t="s">
        <v>610</v>
      </c>
      <c r="P85" s="384">
        <f t="shared" si="11"/>
        <v>30</v>
      </c>
      <c r="Q85" s="384">
        <f t="shared" si="12"/>
        <v>8.1999999999999993</v>
      </c>
      <c r="S85" s="209" t="s">
        <v>159</v>
      </c>
      <c r="T85" s="381" t="s">
        <v>610</v>
      </c>
      <c r="U85" s="382">
        <v>133.30000000000001</v>
      </c>
      <c r="V85" s="382">
        <v>27</v>
      </c>
      <c r="W85" s="382">
        <v>3</v>
      </c>
      <c r="X85" s="382">
        <v>0.1</v>
      </c>
      <c r="Y85" s="382">
        <v>5.3</v>
      </c>
      <c r="Z85" s="382">
        <v>0</v>
      </c>
      <c r="AA85" s="382">
        <v>0</v>
      </c>
      <c r="AB85" s="382">
        <v>0</v>
      </c>
      <c r="AC85" s="382">
        <v>0.3</v>
      </c>
      <c r="AD85" s="382">
        <v>2.5</v>
      </c>
      <c r="AE85" s="382">
        <v>171.5</v>
      </c>
    </row>
    <row r="86" spans="14:31" ht="18" customHeight="1">
      <c r="N86" s="209" t="s">
        <v>159</v>
      </c>
      <c r="O86" s="381" t="s">
        <v>611</v>
      </c>
      <c r="P86" s="384">
        <f t="shared" si="11"/>
        <v>27</v>
      </c>
      <c r="Q86" s="384">
        <f t="shared" si="12"/>
        <v>3.4000000000000004</v>
      </c>
      <c r="S86" s="209" t="s">
        <v>159</v>
      </c>
      <c r="T86" s="381" t="s">
        <v>611</v>
      </c>
      <c r="U86" s="382">
        <v>120.1</v>
      </c>
      <c r="V86" s="382">
        <v>24.6</v>
      </c>
      <c r="W86" s="382">
        <v>2.4</v>
      </c>
      <c r="X86" s="382">
        <v>0.1</v>
      </c>
      <c r="Y86" s="382">
        <v>2.2999999999999998</v>
      </c>
      <c r="Z86" s="382">
        <v>0</v>
      </c>
      <c r="AA86" s="382">
        <v>0</v>
      </c>
      <c r="AB86" s="382">
        <v>0</v>
      </c>
      <c r="AC86" s="382">
        <v>0.2</v>
      </c>
      <c r="AD86" s="382">
        <v>0.8</v>
      </c>
      <c r="AE86" s="382">
        <v>150.4</v>
      </c>
    </row>
    <row r="87" spans="14:31" ht="18" customHeight="1">
      <c r="N87" s="209" t="s">
        <v>159</v>
      </c>
      <c r="O87" s="381" t="s">
        <v>612</v>
      </c>
      <c r="P87" s="384">
        <f t="shared" si="11"/>
        <v>27.4</v>
      </c>
      <c r="Q87" s="384">
        <f t="shared" si="12"/>
        <v>3.8</v>
      </c>
      <c r="S87" s="209" t="s">
        <v>159</v>
      </c>
      <c r="T87" s="381" t="s">
        <v>612</v>
      </c>
      <c r="U87" s="382">
        <v>122.6</v>
      </c>
      <c r="V87" s="382">
        <v>22.9</v>
      </c>
      <c r="W87" s="382">
        <v>4.5</v>
      </c>
      <c r="X87" s="382">
        <v>0.1</v>
      </c>
      <c r="Y87" s="382">
        <v>2.8</v>
      </c>
      <c r="Z87" s="382">
        <v>0</v>
      </c>
      <c r="AA87" s="382">
        <v>0</v>
      </c>
      <c r="AB87" s="382">
        <v>0</v>
      </c>
      <c r="AC87" s="382">
        <v>0.2</v>
      </c>
      <c r="AD87" s="382">
        <v>0.7</v>
      </c>
      <c r="AE87" s="382">
        <v>153.9</v>
      </c>
    </row>
    <row r="88" spans="14:31" ht="18" customHeight="1">
      <c r="N88" s="209" t="s">
        <v>159</v>
      </c>
      <c r="O88" s="381" t="s">
        <v>613</v>
      </c>
      <c r="P88" s="384">
        <f t="shared" si="11"/>
        <v>42.5</v>
      </c>
      <c r="Q88" s="384">
        <f t="shared" si="12"/>
        <v>1.8</v>
      </c>
      <c r="S88" s="209" t="s">
        <v>159</v>
      </c>
      <c r="T88" s="381" t="s">
        <v>613</v>
      </c>
      <c r="U88" s="382">
        <v>131.19999999999999</v>
      </c>
      <c r="V88" s="382">
        <v>34</v>
      </c>
      <c r="W88" s="382">
        <v>8.5</v>
      </c>
      <c r="X88" s="382">
        <v>0</v>
      </c>
      <c r="Y88" s="382">
        <v>1</v>
      </c>
      <c r="Z88" s="382">
        <v>0</v>
      </c>
      <c r="AA88" s="382">
        <v>0</v>
      </c>
      <c r="AB88" s="382">
        <v>0</v>
      </c>
      <c r="AC88" s="382">
        <v>0.1</v>
      </c>
      <c r="AD88" s="382">
        <v>0.7</v>
      </c>
      <c r="AE88" s="382">
        <v>175.5</v>
      </c>
    </row>
    <row r="89" spans="14:31" ht="18" customHeight="1">
      <c r="N89" s="209" t="s">
        <v>159</v>
      </c>
      <c r="O89" s="381" t="s">
        <v>614</v>
      </c>
      <c r="P89" s="384">
        <f t="shared" si="11"/>
        <v>14.799999999999999</v>
      </c>
      <c r="Q89" s="384">
        <f t="shared" si="12"/>
        <v>2.9</v>
      </c>
      <c r="S89" s="209" t="s">
        <v>159</v>
      </c>
      <c r="T89" s="381" t="s">
        <v>614</v>
      </c>
      <c r="U89" s="382">
        <v>63.5</v>
      </c>
      <c r="V89" s="382">
        <v>13.1</v>
      </c>
      <c r="W89" s="382">
        <v>1.7</v>
      </c>
      <c r="X89" s="382">
        <v>0</v>
      </c>
      <c r="Y89" s="382">
        <v>2.4</v>
      </c>
      <c r="Z89" s="382">
        <v>0</v>
      </c>
      <c r="AA89" s="382">
        <v>0</v>
      </c>
      <c r="AB89" s="382">
        <v>0</v>
      </c>
      <c r="AC89" s="382">
        <v>0.1</v>
      </c>
      <c r="AD89" s="382">
        <v>0.4</v>
      </c>
      <c r="AE89" s="382">
        <v>81.3</v>
      </c>
    </row>
    <row r="90" spans="14:31" ht="18" customHeight="1">
      <c r="N90" s="209" t="s">
        <v>159</v>
      </c>
      <c r="O90" s="381" t="s">
        <v>615</v>
      </c>
      <c r="P90" s="384">
        <f t="shared" si="11"/>
        <v>0</v>
      </c>
      <c r="Q90" s="384">
        <f t="shared" si="12"/>
        <v>0</v>
      </c>
      <c r="S90" s="209" t="s">
        <v>159</v>
      </c>
      <c r="T90" s="381" t="s">
        <v>615</v>
      </c>
      <c r="U90" s="382">
        <v>217.5</v>
      </c>
      <c r="V90" s="382">
        <v>0</v>
      </c>
      <c r="W90" s="382">
        <v>0</v>
      </c>
      <c r="X90" s="382">
        <v>0</v>
      </c>
      <c r="Y90" s="382">
        <v>0</v>
      </c>
      <c r="Z90" s="382">
        <v>0</v>
      </c>
      <c r="AA90" s="382">
        <v>0</v>
      </c>
      <c r="AB90" s="382">
        <v>0</v>
      </c>
      <c r="AC90" s="382">
        <v>0</v>
      </c>
      <c r="AD90" s="382">
        <v>0</v>
      </c>
      <c r="AE90" s="382">
        <v>217.5</v>
      </c>
    </row>
    <row r="91" spans="14:31" ht="18" customHeight="1">
      <c r="N91" s="209" t="s">
        <v>159</v>
      </c>
      <c r="O91" s="381" t="s">
        <v>616</v>
      </c>
      <c r="P91" s="384">
        <f t="shared" si="11"/>
        <v>209.89999999999998</v>
      </c>
      <c r="Q91" s="384">
        <f t="shared" si="12"/>
        <v>19.5</v>
      </c>
      <c r="S91" s="209" t="s">
        <v>159</v>
      </c>
      <c r="T91" s="381" t="s">
        <v>616</v>
      </c>
      <c r="U91" s="382">
        <v>660.4</v>
      </c>
      <c r="V91" s="382">
        <v>129.6</v>
      </c>
      <c r="W91" s="382">
        <v>80.3</v>
      </c>
      <c r="X91" s="382">
        <v>0</v>
      </c>
      <c r="Y91" s="382">
        <v>8.1999999999999993</v>
      </c>
      <c r="Z91" s="382">
        <v>0</v>
      </c>
      <c r="AA91" s="382">
        <v>0.3</v>
      </c>
      <c r="AB91" s="382">
        <v>0</v>
      </c>
      <c r="AC91" s="382">
        <v>0.4</v>
      </c>
      <c r="AD91" s="382">
        <v>10.6</v>
      </c>
      <c r="AE91" s="382">
        <v>890</v>
      </c>
    </row>
    <row r="92" spans="14:31" ht="18" customHeight="1">
      <c r="N92" s="209" t="s">
        <v>159</v>
      </c>
      <c r="O92" s="381" t="s">
        <v>617</v>
      </c>
      <c r="P92" s="384">
        <f t="shared" si="11"/>
        <v>1952.5</v>
      </c>
      <c r="Q92" s="384">
        <f t="shared" si="12"/>
        <v>122.79999999999998</v>
      </c>
      <c r="S92" s="209" t="s">
        <v>159</v>
      </c>
      <c r="T92" s="381" t="s">
        <v>617</v>
      </c>
      <c r="U92" s="382">
        <v>2029.4</v>
      </c>
      <c r="V92" s="382">
        <v>504</v>
      </c>
      <c r="W92" s="382">
        <v>1448.5</v>
      </c>
      <c r="X92" s="382">
        <v>0.1</v>
      </c>
      <c r="Y92" s="382">
        <v>110.3</v>
      </c>
      <c r="Z92" s="382">
        <v>0.5</v>
      </c>
      <c r="AA92" s="382">
        <v>1.3</v>
      </c>
      <c r="AB92" s="382">
        <v>0.2</v>
      </c>
      <c r="AC92" s="382">
        <v>6.6</v>
      </c>
      <c r="AD92" s="382">
        <v>3.8</v>
      </c>
      <c r="AE92" s="382">
        <v>4104.7</v>
      </c>
    </row>
    <row r="93" spans="14:31" ht="18" customHeight="1">
      <c r="N93" s="209" t="s">
        <v>159</v>
      </c>
      <c r="O93" s="381" t="s">
        <v>618</v>
      </c>
      <c r="P93" s="384">
        <f t="shared" si="11"/>
        <v>2056.6999999999998</v>
      </c>
      <c r="Q93" s="384">
        <f t="shared" si="12"/>
        <v>105.00000000000001</v>
      </c>
      <c r="S93" s="209" t="s">
        <v>159</v>
      </c>
      <c r="T93" s="381" t="s">
        <v>618</v>
      </c>
      <c r="U93" s="382">
        <v>1719.7</v>
      </c>
      <c r="V93" s="382">
        <v>649.20000000000005</v>
      </c>
      <c r="W93" s="382">
        <v>1407.5</v>
      </c>
      <c r="X93" s="382">
        <v>0.1</v>
      </c>
      <c r="Y93" s="382">
        <v>76.900000000000006</v>
      </c>
      <c r="Z93" s="382">
        <v>0.4</v>
      </c>
      <c r="AA93" s="382">
        <v>1.9</v>
      </c>
      <c r="AB93" s="382">
        <v>0.4</v>
      </c>
      <c r="AC93" s="382">
        <v>5.5</v>
      </c>
      <c r="AD93" s="382">
        <v>19.8</v>
      </c>
      <c r="AE93" s="382">
        <v>3881.4</v>
      </c>
    </row>
    <row r="94" spans="14:31" ht="18" customHeight="1">
      <c r="N94" s="209" t="s">
        <v>159</v>
      </c>
      <c r="O94" s="381" t="s">
        <v>619</v>
      </c>
      <c r="P94" s="384">
        <f t="shared" si="11"/>
        <v>474.9</v>
      </c>
      <c r="Q94" s="384">
        <f t="shared" si="12"/>
        <v>25</v>
      </c>
      <c r="S94" s="209" t="s">
        <v>159</v>
      </c>
      <c r="T94" s="381" t="s">
        <v>619</v>
      </c>
      <c r="U94" s="382">
        <v>421.7</v>
      </c>
      <c r="V94" s="382">
        <v>189.1</v>
      </c>
      <c r="W94" s="382">
        <v>285.8</v>
      </c>
      <c r="X94" s="382">
        <v>0</v>
      </c>
      <c r="Y94" s="382">
        <v>22.7</v>
      </c>
      <c r="Z94" s="382">
        <v>0.1</v>
      </c>
      <c r="AA94" s="382">
        <v>0.2</v>
      </c>
      <c r="AB94" s="382">
        <v>0</v>
      </c>
      <c r="AC94" s="382">
        <v>1.1000000000000001</v>
      </c>
      <c r="AD94" s="382">
        <v>0.9</v>
      </c>
      <c r="AE94" s="382">
        <v>921.8</v>
      </c>
    </row>
    <row r="95" spans="14:31" ht="18" customHeight="1">
      <c r="N95" s="209" t="s">
        <v>159</v>
      </c>
      <c r="O95" s="381" t="s">
        <v>620</v>
      </c>
      <c r="P95" s="384">
        <f t="shared" si="11"/>
        <v>270.2</v>
      </c>
      <c r="Q95" s="384">
        <f t="shared" si="12"/>
        <v>16.8</v>
      </c>
      <c r="S95" s="209" t="s">
        <v>159</v>
      </c>
      <c r="T95" s="381" t="s">
        <v>620</v>
      </c>
      <c r="U95" s="382">
        <v>291.5</v>
      </c>
      <c r="V95" s="382">
        <v>90</v>
      </c>
      <c r="W95" s="382">
        <v>180.2</v>
      </c>
      <c r="X95" s="382">
        <v>0</v>
      </c>
      <c r="Y95" s="382">
        <v>14.8</v>
      </c>
      <c r="Z95" s="382">
        <v>0.1</v>
      </c>
      <c r="AA95" s="382">
        <v>0.2</v>
      </c>
      <c r="AB95" s="382">
        <v>0</v>
      </c>
      <c r="AC95" s="382">
        <v>0.9</v>
      </c>
      <c r="AD95" s="382">
        <v>0.8</v>
      </c>
      <c r="AE95" s="382">
        <v>578.70000000000005</v>
      </c>
    </row>
    <row r="96" spans="14:31" ht="18" customHeight="1">
      <c r="N96" s="209" t="s">
        <v>159</v>
      </c>
      <c r="O96" s="381" t="s">
        <v>621</v>
      </c>
      <c r="P96" s="384">
        <f t="shared" si="11"/>
        <v>102.9</v>
      </c>
      <c r="Q96" s="384">
        <f t="shared" si="12"/>
        <v>6.3999999999999995</v>
      </c>
      <c r="S96" s="209" t="s">
        <v>159</v>
      </c>
      <c r="T96" s="381" t="s">
        <v>621</v>
      </c>
      <c r="U96" s="382">
        <v>182.3</v>
      </c>
      <c r="V96" s="382">
        <v>52.2</v>
      </c>
      <c r="W96" s="382">
        <v>50.7</v>
      </c>
      <c r="X96" s="382">
        <v>0</v>
      </c>
      <c r="Y96" s="382">
        <v>5.4</v>
      </c>
      <c r="Z96" s="382">
        <v>0</v>
      </c>
      <c r="AA96" s="382">
        <v>0.1</v>
      </c>
      <c r="AB96" s="382">
        <v>0</v>
      </c>
      <c r="AC96" s="382">
        <v>0.3</v>
      </c>
      <c r="AD96" s="382">
        <v>0.6</v>
      </c>
      <c r="AE96" s="382">
        <v>291.7</v>
      </c>
    </row>
    <row r="97" spans="14:31" ht="18" customHeight="1">
      <c r="N97" s="209" t="s">
        <v>159</v>
      </c>
      <c r="O97" s="381" t="s">
        <v>622</v>
      </c>
      <c r="P97" s="384">
        <f t="shared" si="11"/>
        <v>866.3</v>
      </c>
      <c r="Q97" s="384">
        <f t="shared" si="12"/>
        <v>130.39999999999998</v>
      </c>
      <c r="S97" s="209" t="s">
        <v>159</v>
      </c>
      <c r="T97" s="381" t="s">
        <v>622</v>
      </c>
      <c r="U97" s="382">
        <v>1418.8</v>
      </c>
      <c r="V97" s="382">
        <v>316.2</v>
      </c>
      <c r="W97" s="382">
        <v>550.1</v>
      </c>
      <c r="X97" s="382">
        <v>0</v>
      </c>
      <c r="Y97" s="382">
        <v>98.3</v>
      </c>
      <c r="Z97" s="382">
        <v>0.4</v>
      </c>
      <c r="AA97" s="382">
        <v>0.6</v>
      </c>
      <c r="AB97" s="382">
        <v>0.1</v>
      </c>
      <c r="AC97" s="382">
        <v>5.6</v>
      </c>
      <c r="AD97" s="382">
        <v>25.4</v>
      </c>
      <c r="AE97" s="382">
        <v>2415.6</v>
      </c>
    </row>
    <row r="98" spans="14:31" ht="18" customHeight="1">
      <c r="N98" s="209" t="s">
        <v>160</v>
      </c>
      <c r="O98" s="381" t="s">
        <v>623</v>
      </c>
      <c r="P98" s="384">
        <f t="shared" si="11"/>
        <v>123.6</v>
      </c>
      <c r="Q98" s="384">
        <f t="shared" si="12"/>
        <v>95.899999999999991</v>
      </c>
      <c r="S98" s="209" t="s">
        <v>160</v>
      </c>
      <c r="T98" s="381" t="s">
        <v>623</v>
      </c>
      <c r="U98" s="382">
        <v>739.9</v>
      </c>
      <c r="V98" s="382">
        <v>123.6</v>
      </c>
      <c r="W98" s="382">
        <v>0</v>
      </c>
      <c r="X98" s="382">
        <v>0</v>
      </c>
      <c r="Y98" s="382">
        <v>79.7</v>
      </c>
      <c r="Z98" s="382">
        <v>1.1000000000000001</v>
      </c>
      <c r="AA98" s="382">
        <v>4.3</v>
      </c>
      <c r="AB98" s="382">
        <v>0</v>
      </c>
      <c r="AC98" s="382">
        <v>4.0999999999999996</v>
      </c>
      <c r="AD98" s="382">
        <v>6.7</v>
      </c>
      <c r="AE98" s="382">
        <v>959.5</v>
      </c>
    </row>
    <row r="99" spans="14:31" ht="18" customHeight="1">
      <c r="N99" s="209" t="s">
        <v>160</v>
      </c>
      <c r="O99" s="381" t="s">
        <v>624</v>
      </c>
      <c r="P99" s="384">
        <f t="shared" si="11"/>
        <v>118.5</v>
      </c>
      <c r="Q99" s="384">
        <f t="shared" si="12"/>
        <v>84.600000000000009</v>
      </c>
      <c r="S99" s="209" t="s">
        <v>160</v>
      </c>
      <c r="T99" s="381" t="s">
        <v>624</v>
      </c>
      <c r="U99" s="382">
        <v>715.1</v>
      </c>
      <c r="V99" s="382">
        <v>118.5</v>
      </c>
      <c r="W99" s="382">
        <v>0</v>
      </c>
      <c r="X99" s="382">
        <v>0</v>
      </c>
      <c r="Y99" s="382">
        <v>70.900000000000006</v>
      </c>
      <c r="Z99" s="382">
        <v>1.7</v>
      </c>
      <c r="AA99" s="382">
        <v>0.4</v>
      </c>
      <c r="AB99" s="382">
        <v>0</v>
      </c>
      <c r="AC99" s="382">
        <v>3.8</v>
      </c>
      <c r="AD99" s="382">
        <v>7.8</v>
      </c>
      <c r="AE99" s="382">
        <v>918.2</v>
      </c>
    </row>
    <row r="100" spans="14:31" ht="18" customHeight="1">
      <c r="N100" s="209" t="s">
        <v>160</v>
      </c>
      <c r="O100" s="381" t="s">
        <v>625</v>
      </c>
      <c r="P100" s="384">
        <f t="shared" si="11"/>
        <v>58.7</v>
      </c>
      <c r="Q100" s="384">
        <f t="shared" si="12"/>
        <v>21.000000000000004</v>
      </c>
      <c r="S100" s="209" t="s">
        <v>160</v>
      </c>
      <c r="T100" s="381" t="s">
        <v>625</v>
      </c>
      <c r="U100" s="382">
        <v>348.2</v>
      </c>
      <c r="V100" s="382">
        <v>58.7</v>
      </c>
      <c r="W100" s="382">
        <v>0</v>
      </c>
      <c r="X100" s="382">
        <v>0</v>
      </c>
      <c r="Y100" s="382">
        <v>18.600000000000001</v>
      </c>
      <c r="Z100" s="382">
        <v>0.3</v>
      </c>
      <c r="AA100" s="382">
        <v>1.1000000000000001</v>
      </c>
      <c r="AB100" s="382">
        <v>0</v>
      </c>
      <c r="AC100" s="382">
        <v>1</v>
      </c>
      <c r="AD100" s="382">
        <v>0</v>
      </c>
      <c r="AE100" s="382">
        <v>428</v>
      </c>
    </row>
    <row r="101" spans="14:31" ht="18" customHeight="1">
      <c r="N101" s="209" t="s">
        <v>160</v>
      </c>
      <c r="O101" s="381" t="s">
        <v>626</v>
      </c>
      <c r="P101" s="384">
        <f t="shared" si="11"/>
        <v>314</v>
      </c>
      <c r="Q101" s="384">
        <f t="shared" si="12"/>
        <v>100.39999999999999</v>
      </c>
      <c r="S101" s="209" t="s">
        <v>160</v>
      </c>
      <c r="T101" s="381" t="s">
        <v>626</v>
      </c>
      <c r="U101" s="382">
        <v>1536.9</v>
      </c>
      <c r="V101" s="382">
        <v>256.5</v>
      </c>
      <c r="W101" s="382">
        <v>57.5</v>
      </c>
      <c r="X101" s="382">
        <v>0.2</v>
      </c>
      <c r="Y101" s="382">
        <v>83.1</v>
      </c>
      <c r="Z101" s="382">
        <v>1.8</v>
      </c>
      <c r="AA101" s="382">
        <v>0.8</v>
      </c>
      <c r="AB101" s="382">
        <v>0</v>
      </c>
      <c r="AC101" s="382">
        <v>4.7</v>
      </c>
      <c r="AD101" s="382">
        <v>9.8000000000000007</v>
      </c>
      <c r="AE101" s="382">
        <v>1951.3</v>
      </c>
    </row>
    <row r="102" spans="14:31" ht="18" customHeight="1">
      <c r="N102" s="209" t="s">
        <v>160</v>
      </c>
      <c r="O102" s="381" t="s">
        <v>627</v>
      </c>
      <c r="P102" s="384">
        <f t="shared" si="11"/>
        <v>878.40000000000009</v>
      </c>
      <c r="Q102" s="384">
        <f t="shared" si="12"/>
        <v>49.499999999999993</v>
      </c>
      <c r="S102" s="209" t="s">
        <v>160</v>
      </c>
      <c r="T102" s="381" t="s">
        <v>627</v>
      </c>
      <c r="U102" s="382">
        <v>1075.5999999999999</v>
      </c>
      <c r="V102" s="382">
        <v>435.6</v>
      </c>
      <c r="W102" s="382">
        <v>442.8</v>
      </c>
      <c r="X102" s="382">
        <v>0.2</v>
      </c>
      <c r="Y102" s="382">
        <v>40.799999999999997</v>
      </c>
      <c r="Z102" s="382">
        <v>0.3</v>
      </c>
      <c r="AA102" s="382">
        <v>0.9</v>
      </c>
      <c r="AB102" s="382">
        <v>0.1</v>
      </c>
      <c r="AC102" s="382">
        <v>2.4</v>
      </c>
      <c r="AD102" s="382">
        <v>4.8</v>
      </c>
      <c r="AE102" s="382">
        <v>2003.6</v>
      </c>
    </row>
    <row r="103" spans="14:31" ht="18" customHeight="1">
      <c r="N103" s="209" t="s">
        <v>160</v>
      </c>
      <c r="O103" s="381" t="s">
        <v>628</v>
      </c>
      <c r="P103" s="384">
        <f t="shared" si="11"/>
        <v>450.9</v>
      </c>
      <c r="Q103" s="384">
        <f t="shared" si="12"/>
        <v>22.3</v>
      </c>
      <c r="S103" s="209" t="s">
        <v>160</v>
      </c>
      <c r="T103" s="381" t="s">
        <v>628</v>
      </c>
      <c r="U103" s="382">
        <v>631.9</v>
      </c>
      <c r="V103" s="382">
        <v>301.3</v>
      </c>
      <c r="W103" s="382">
        <v>149.6</v>
      </c>
      <c r="X103" s="382">
        <v>0.1</v>
      </c>
      <c r="Y103" s="382">
        <v>18.2</v>
      </c>
      <c r="Z103" s="382">
        <v>0.2</v>
      </c>
      <c r="AA103" s="382">
        <v>0.3</v>
      </c>
      <c r="AB103" s="382">
        <v>0</v>
      </c>
      <c r="AC103" s="382">
        <v>1.1000000000000001</v>
      </c>
      <c r="AD103" s="382">
        <v>2.4</v>
      </c>
      <c r="AE103" s="382">
        <v>1105.2</v>
      </c>
    </row>
    <row r="104" spans="14:31" ht="18" customHeight="1">
      <c r="N104" s="209" t="s">
        <v>160</v>
      </c>
      <c r="O104" s="381" t="s">
        <v>629</v>
      </c>
      <c r="P104" s="384">
        <f t="shared" si="11"/>
        <v>168.6</v>
      </c>
      <c r="Q104" s="384">
        <f t="shared" si="12"/>
        <v>38.900000000000006</v>
      </c>
      <c r="S104" s="209" t="s">
        <v>160</v>
      </c>
      <c r="T104" s="381" t="s">
        <v>629</v>
      </c>
      <c r="U104" s="382">
        <v>320.10000000000002</v>
      </c>
      <c r="V104" s="382">
        <v>168.6</v>
      </c>
      <c r="W104" s="382">
        <v>0</v>
      </c>
      <c r="X104" s="382">
        <v>0.2</v>
      </c>
      <c r="Y104" s="382">
        <v>32.200000000000003</v>
      </c>
      <c r="Z104" s="382">
        <v>0.1</v>
      </c>
      <c r="AA104" s="382">
        <v>0.4</v>
      </c>
      <c r="AB104" s="382">
        <v>0</v>
      </c>
      <c r="AC104" s="382">
        <v>2</v>
      </c>
      <c r="AD104" s="382">
        <v>4</v>
      </c>
      <c r="AE104" s="382">
        <v>527.6</v>
      </c>
    </row>
    <row r="105" spans="14:31" ht="18" customHeight="1">
      <c r="N105" s="209" t="s">
        <v>160</v>
      </c>
      <c r="O105" s="381" t="s">
        <v>630</v>
      </c>
      <c r="P105" s="384">
        <f t="shared" si="11"/>
        <v>345.29999999999995</v>
      </c>
      <c r="Q105" s="384">
        <f t="shared" si="12"/>
        <v>18.7</v>
      </c>
      <c r="S105" s="209" t="s">
        <v>160</v>
      </c>
      <c r="T105" s="381" t="s">
        <v>630</v>
      </c>
      <c r="U105" s="382">
        <v>440</v>
      </c>
      <c r="V105" s="382">
        <v>205.7</v>
      </c>
      <c r="W105" s="382">
        <v>139.6</v>
      </c>
      <c r="X105" s="382">
        <v>0.1</v>
      </c>
      <c r="Y105" s="382">
        <v>15.4</v>
      </c>
      <c r="Z105" s="382">
        <v>0.1</v>
      </c>
      <c r="AA105" s="382">
        <v>0.3</v>
      </c>
      <c r="AB105" s="382">
        <v>0</v>
      </c>
      <c r="AC105" s="382">
        <v>0.9</v>
      </c>
      <c r="AD105" s="382">
        <v>1.9</v>
      </c>
      <c r="AE105" s="382">
        <v>804</v>
      </c>
    </row>
    <row r="106" spans="14:31" ht="18" customHeight="1">
      <c r="N106" s="209" t="s">
        <v>160</v>
      </c>
      <c r="O106" s="381" t="s">
        <v>631</v>
      </c>
      <c r="P106" s="384">
        <f t="shared" si="11"/>
        <v>84.4</v>
      </c>
      <c r="Q106" s="384">
        <f t="shared" si="12"/>
        <v>71.899999999999991</v>
      </c>
      <c r="S106" s="209" t="s">
        <v>160</v>
      </c>
      <c r="T106" s="381" t="s">
        <v>631</v>
      </c>
      <c r="U106" s="382">
        <v>564.4</v>
      </c>
      <c r="V106" s="382">
        <v>84.4</v>
      </c>
      <c r="W106" s="382">
        <v>0</v>
      </c>
      <c r="X106" s="382">
        <v>0.4</v>
      </c>
      <c r="Y106" s="382">
        <v>40.5</v>
      </c>
      <c r="Z106" s="382">
        <v>1.3</v>
      </c>
      <c r="AA106" s="382">
        <v>5.4</v>
      </c>
      <c r="AB106" s="382">
        <v>0</v>
      </c>
      <c r="AC106" s="382">
        <v>2.5</v>
      </c>
      <c r="AD106" s="382">
        <v>21.8</v>
      </c>
      <c r="AE106" s="382">
        <v>720.6</v>
      </c>
    </row>
    <row r="107" spans="14:31" ht="18" customHeight="1">
      <c r="N107" s="209" t="s">
        <v>160</v>
      </c>
      <c r="O107" s="381" t="s">
        <v>632</v>
      </c>
      <c r="P107" s="384">
        <f t="shared" si="11"/>
        <v>0</v>
      </c>
      <c r="Q107" s="384">
        <f t="shared" si="12"/>
        <v>0</v>
      </c>
      <c r="S107" s="209" t="s">
        <v>160</v>
      </c>
      <c r="T107" s="381" t="s">
        <v>632</v>
      </c>
      <c r="U107" s="382">
        <v>1.2</v>
      </c>
      <c r="V107" s="382">
        <v>0</v>
      </c>
      <c r="W107" s="382">
        <v>0</v>
      </c>
      <c r="X107" s="382">
        <v>0</v>
      </c>
      <c r="Y107" s="382">
        <v>0</v>
      </c>
      <c r="Z107" s="382">
        <v>0</v>
      </c>
      <c r="AA107" s="382">
        <v>0</v>
      </c>
      <c r="AB107" s="382">
        <v>0</v>
      </c>
      <c r="AC107" s="382">
        <v>0</v>
      </c>
      <c r="AD107" s="382">
        <v>0</v>
      </c>
      <c r="AE107" s="382">
        <v>1.2</v>
      </c>
    </row>
    <row r="108" spans="14:31" ht="18" customHeight="1">
      <c r="N108" s="209" t="s">
        <v>160</v>
      </c>
      <c r="O108" s="381" t="s">
        <v>633</v>
      </c>
      <c r="P108" s="384">
        <f t="shared" si="11"/>
        <v>576.5</v>
      </c>
      <c r="Q108" s="384">
        <f t="shared" si="12"/>
        <v>182.79999999999995</v>
      </c>
      <c r="S108" s="209" t="s">
        <v>160</v>
      </c>
      <c r="T108" s="381" t="s">
        <v>633</v>
      </c>
      <c r="U108" s="382">
        <v>1599</v>
      </c>
      <c r="V108" s="382">
        <v>428.6</v>
      </c>
      <c r="W108" s="382">
        <v>147.9</v>
      </c>
      <c r="X108" s="382">
        <v>6.1</v>
      </c>
      <c r="Y108" s="382">
        <v>130.19999999999999</v>
      </c>
      <c r="Z108" s="382">
        <v>1.7</v>
      </c>
      <c r="AA108" s="382">
        <v>5.9</v>
      </c>
      <c r="AB108" s="382">
        <v>0</v>
      </c>
      <c r="AC108" s="382">
        <v>12.2</v>
      </c>
      <c r="AD108" s="382">
        <v>26.7</v>
      </c>
      <c r="AE108" s="382">
        <v>2358.3000000000002</v>
      </c>
    </row>
    <row r="109" spans="14:31" ht="18" customHeight="1">
      <c r="N109" s="209" t="s">
        <v>160</v>
      </c>
      <c r="O109" s="381" t="s">
        <v>634</v>
      </c>
      <c r="P109" s="384">
        <f t="shared" si="11"/>
        <v>223.9</v>
      </c>
      <c r="Q109" s="384">
        <f t="shared" si="12"/>
        <v>115.30000000000001</v>
      </c>
      <c r="S109" s="209" t="s">
        <v>160</v>
      </c>
      <c r="T109" s="381" t="s">
        <v>634</v>
      </c>
      <c r="U109" s="382">
        <v>842.2</v>
      </c>
      <c r="V109" s="382">
        <v>223.9</v>
      </c>
      <c r="W109" s="382">
        <v>0</v>
      </c>
      <c r="X109" s="382">
        <v>5.4</v>
      </c>
      <c r="Y109" s="382">
        <v>78.5</v>
      </c>
      <c r="Z109" s="382">
        <v>1.2</v>
      </c>
      <c r="AA109" s="382">
        <v>3.7</v>
      </c>
      <c r="AB109" s="382">
        <v>0</v>
      </c>
      <c r="AC109" s="382">
        <v>8.6</v>
      </c>
      <c r="AD109" s="382">
        <v>17.899999999999999</v>
      </c>
      <c r="AE109" s="382">
        <v>1181.4000000000001</v>
      </c>
    </row>
    <row r="110" spans="14:31" ht="18" customHeight="1">
      <c r="N110" s="209" t="s">
        <v>160</v>
      </c>
      <c r="O110" s="381" t="s">
        <v>635</v>
      </c>
      <c r="P110" s="384">
        <f t="shared" si="11"/>
        <v>100.7</v>
      </c>
      <c r="Q110" s="384">
        <f t="shared" si="12"/>
        <v>54.8</v>
      </c>
      <c r="S110" s="209" t="s">
        <v>160</v>
      </c>
      <c r="T110" s="381" t="s">
        <v>635</v>
      </c>
      <c r="U110" s="382">
        <v>724.1</v>
      </c>
      <c r="V110" s="382">
        <v>100.7</v>
      </c>
      <c r="W110" s="382">
        <v>0</v>
      </c>
      <c r="X110" s="382">
        <v>0.3</v>
      </c>
      <c r="Y110" s="382">
        <v>40.700000000000003</v>
      </c>
      <c r="Z110" s="382">
        <v>0.5</v>
      </c>
      <c r="AA110" s="382">
        <v>1.8</v>
      </c>
      <c r="AB110" s="382">
        <v>0</v>
      </c>
      <c r="AC110" s="382">
        <v>2.2999999999999998</v>
      </c>
      <c r="AD110" s="382">
        <v>9.1999999999999993</v>
      </c>
      <c r="AE110" s="382">
        <v>879.6</v>
      </c>
    </row>
    <row r="111" spans="14:31" ht="18" customHeight="1">
      <c r="N111" s="209" t="s">
        <v>160</v>
      </c>
      <c r="O111" s="381" t="s">
        <v>636</v>
      </c>
      <c r="P111" s="384">
        <f t="shared" si="11"/>
        <v>53.3</v>
      </c>
      <c r="Q111" s="384">
        <f t="shared" si="12"/>
        <v>31.7</v>
      </c>
      <c r="S111" s="209" t="s">
        <v>160</v>
      </c>
      <c r="T111" s="381" t="s">
        <v>636</v>
      </c>
      <c r="U111" s="382">
        <v>383.2</v>
      </c>
      <c r="V111" s="382">
        <v>53</v>
      </c>
      <c r="W111" s="382">
        <v>0.3</v>
      </c>
      <c r="X111" s="382">
        <v>0.2</v>
      </c>
      <c r="Y111" s="382">
        <v>23.4</v>
      </c>
      <c r="Z111" s="382">
        <v>0.3</v>
      </c>
      <c r="AA111" s="382">
        <v>1.2</v>
      </c>
      <c r="AB111" s="382">
        <v>0</v>
      </c>
      <c r="AC111" s="382">
        <v>1.3</v>
      </c>
      <c r="AD111" s="382">
        <v>5.3</v>
      </c>
      <c r="AE111" s="382">
        <v>468.2</v>
      </c>
    </row>
    <row r="112" spans="14:31" ht="18" customHeight="1">
      <c r="N112" s="209" t="s">
        <v>160</v>
      </c>
      <c r="O112" s="381" t="s">
        <v>637</v>
      </c>
      <c r="P112" s="384">
        <f t="shared" si="11"/>
        <v>175.8</v>
      </c>
      <c r="Q112" s="384">
        <f t="shared" si="12"/>
        <v>133.6</v>
      </c>
      <c r="S112" s="209" t="s">
        <v>160</v>
      </c>
      <c r="T112" s="381" t="s">
        <v>637</v>
      </c>
      <c r="U112" s="382">
        <v>1335.5</v>
      </c>
      <c r="V112" s="382">
        <v>173.8</v>
      </c>
      <c r="W112" s="382">
        <v>2</v>
      </c>
      <c r="X112" s="382">
        <v>0</v>
      </c>
      <c r="Y112" s="382">
        <v>92.5</v>
      </c>
      <c r="Z112" s="382">
        <v>3.6</v>
      </c>
      <c r="AA112" s="382">
        <v>1.9</v>
      </c>
      <c r="AB112" s="382">
        <v>0</v>
      </c>
      <c r="AC112" s="382">
        <v>5.0999999999999996</v>
      </c>
      <c r="AD112" s="382">
        <v>30.5</v>
      </c>
      <c r="AE112" s="382">
        <v>1644.8</v>
      </c>
    </row>
    <row r="113" spans="14:31" ht="18" customHeight="1">
      <c r="N113" s="209" t="s">
        <v>160</v>
      </c>
      <c r="O113" s="381" t="s">
        <v>638</v>
      </c>
      <c r="P113" s="384">
        <f t="shared" si="11"/>
        <v>112.1</v>
      </c>
      <c r="Q113" s="384">
        <f t="shared" si="12"/>
        <v>101.49999999999997</v>
      </c>
      <c r="S113" s="209" t="s">
        <v>160</v>
      </c>
      <c r="T113" s="381" t="s">
        <v>638</v>
      </c>
      <c r="U113" s="382">
        <v>643</v>
      </c>
      <c r="V113" s="382">
        <v>85.5</v>
      </c>
      <c r="W113" s="382">
        <v>26.6</v>
      </c>
      <c r="X113" s="382">
        <v>0.6</v>
      </c>
      <c r="Y113" s="382">
        <v>76.3</v>
      </c>
      <c r="Z113" s="382">
        <v>2.2999999999999998</v>
      </c>
      <c r="AA113" s="382">
        <v>1.3</v>
      </c>
      <c r="AB113" s="382">
        <v>0</v>
      </c>
      <c r="AC113" s="382">
        <v>4.5999999999999996</v>
      </c>
      <c r="AD113" s="382">
        <v>16.399999999999999</v>
      </c>
      <c r="AE113" s="382">
        <v>856.5</v>
      </c>
    </row>
    <row r="114" spans="14:31" ht="18" customHeight="1">
      <c r="N114" s="209" t="s">
        <v>160</v>
      </c>
      <c r="O114" s="381" t="s">
        <v>639</v>
      </c>
      <c r="P114" s="384">
        <f t="shared" si="11"/>
        <v>344.4</v>
      </c>
      <c r="Q114" s="384">
        <f t="shared" si="12"/>
        <v>104.2</v>
      </c>
      <c r="S114" s="209" t="s">
        <v>160</v>
      </c>
      <c r="T114" s="381" t="s">
        <v>639</v>
      </c>
      <c r="U114" s="382">
        <v>874.1</v>
      </c>
      <c r="V114" s="382">
        <v>199.4</v>
      </c>
      <c r="W114" s="382">
        <v>145</v>
      </c>
      <c r="X114" s="382">
        <v>2.2000000000000002</v>
      </c>
      <c r="Y114" s="382">
        <v>74.2</v>
      </c>
      <c r="Z114" s="382">
        <v>1.8</v>
      </c>
      <c r="AA114" s="382">
        <v>3.4</v>
      </c>
      <c r="AB114" s="382">
        <v>0</v>
      </c>
      <c r="AC114" s="382">
        <v>5.8</v>
      </c>
      <c r="AD114" s="382">
        <v>16.8</v>
      </c>
      <c r="AE114" s="382">
        <v>1322.6</v>
      </c>
    </row>
    <row r="115" spans="14:31" ht="18" customHeight="1">
      <c r="N115" s="209" t="s">
        <v>160</v>
      </c>
      <c r="O115" s="381" t="s">
        <v>640</v>
      </c>
      <c r="P115" s="384">
        <f t="shared" si="11"/>
        <v>279</v>
      </c>
      <c r="Q115" s="384">
        <f t="shared" si="12"/>
        <v>103.19999999999999</v>
      </c>
      <c r="S115" s="209" t="s">
        <v>160</v>
      </c>
      <c r="T115" s="381" t="s">
        <v>640</v>
      </c>
      <c r="U115" s="382">
        <v>840.4</v>
      </c>
      <c r="V115" s="382">
        <v>117.8</v>
      </c>
      <c r="W115" s="382">
        <v>161.19999999999999</v>
      </c>
      <c r="X115" s="382">
        <v>0.5</v>
      </c>
      <c r="Y115" s="382">
        <v>80.099999999999994</v>
      </c>
      <c r="Z115" s="382">
        <v>2.2999999999999998</v>
      </c>
      <c r="AA115" s="382">
        <v>4</v>
      </c>
      <c r="AB115" s="382">
        <v>0</v>
      </c>
      <c r="AC115" s="382">
        <v>4.5999999999999996</v>
      </c>
      <c r="AD115" s="382">
        <v>11.7</v>
      </c>
      <c r="AE115" s="382">
        <v>1222.5</v>
      </c>
    </row>
    <row r="116" spans="14:31" ht="18" customHeight="1">
      <c r="N116" s="209" t="s">
        <v>130</v>
      </c>
      <c r="O116" s="381" t="s">
        <v>641</v>
      </c>
      <c r="P116" s="384">
        <f t="shared" si="11"/>
        <v>267.3</v>
      </c>
      <c r="Q116" s="384">
        <f t="shared" si="12"/>
        <v>224.7</v>
      </c>
      <c r="S116" s="209" t="s">
        <v>130</v>
      </c>
      <c r="T116" s="381" t="s">
        <v>641</v>
      </c>
      <c r="U116" s="382">
        <v>4172.7</v>
      </c>
      <c r="V116" s="382">
        <v>191.6</v>
      </c>
      <c r="W116" s="382">
        <v>75.7</v>
      </c>
      <c r="X116" s="382">
        <v>0.3</v>
      </c>
      <c r="Y116" s="382">
        <v>158.69999999999999</v>
      </c>
      <c r="Z116" s="382">
        <v>0</v>
      </c>
      <c r="AA116" s="382">
        <v>0</v>
      </c>
      <c r="AB116" s="382">
        <v>0</v>
      </c>
      <c r="AC116" s="382">
        <v>8.1999999999999993</v>
      </c>
      <c r="AD116" s="382">
        <v>57.5</v>
      </c>
      <c r="AE116" s="382">
        <v>4664.5</v>
      </c>
    </row>
    <row r="117" spans="14:31" ht="18" customHeight="1">
      <c r="N117" s="209" t="s">
        <v>161</v>
      </c>
      <c r="O117" s="381" t="s">
        <v>642</v>
      </c>
      <c r="P117" s="384">
        <f t="shared" si="11"/>
        <v>117</v>
      </c>
      <c r="Q117" s="384">
        <f t="shared" si="12"/>
        <v>25.599999999999998</v>
      </c>
      <c r="S117" s="209" t="s">
        <v>161</v>
      </c>
      <c r="T117" s="381" t="s">
        <v>642</v>
      </c>
      <c r="U117" s="382">
        <v>403.3</v>
      </c>
      <c r="V117" s="382">
        <v>51.3</v>
      </c>
      <c r="W117" s="382">
        <v>65.7</v>
      </c>
      <c r="X117" s="382">
        <v>0.2</v>
      </c>
      <c r="Y117" s="382">
        <v>11.7</v>
      </c>
      <c r="Z117" s="382">
        <v>0.8</v>
      </c>
      <c r="AA117" s="382">
        <v>9</v>
      </c>
      <c r="AB117" s="382">
        <v>0</v>
      </c>
      <c r="AC117" s="382">
        <v>0.9</v>
      </c>
      <c r="AD117" s="382">
        <v>3</v>
      </c>
      <c r="AE117" s="382">
        <v>545.9</v>
      </c>
    </row>
    <row r="118" spans="14:31" ht="18" customHeight="1">
      <c r="N118" s="209" t="s">
        <v>161</v>
      </c>
      <c r="O118" s="381" t="s">
        <v>643</v>
      </c>
      <c r="P118" s="384">
        <f t="shared" si="11"/>
        <v>73.599999999999994</v>
      </c>
      <c r="Q118" s="384">
        <f t="shared" si="12"/>
        <v>15</v>
      </c>
      <c r="S118" s="209" t="s">
        <v>161</v>
      </c>
      <c r="T118" s="381" t="s">
        <v>643</v>
      </c>
      <c r="U118" s="382">
        <v>496.6</v>
      </c>
      <c r="V118" s="382">
        <v>73.599999999999994</v>
      </c>
      <c r="W118" s="382">
        <v>0</v>
      </c>
      <c r="X118" s="382">
        <v>0.1</v>
      </c>
      <c r="Y118" s="382">
        <v>8.9</v>
      </c>
      <c r="Z118" s="382">
        <v>2.4</v>
      </c>
      <c r="AA118" s="382">
        <v>0.2</v>
      </c>
      <c r="AB118" s="382">
        <v>0</v>
      </c>
      <c r="AC118" s="382">
        <v>0.9</v>
      </c>
      <c r="AD118" s="382">
        <v>2.5</v>
      </c>
      <c r="AE118" s="382">
        <v>585.20000000000005</v>
      </c>
    </row>
    <row r="119" spans="14:31" ht="18" customHeight="1">
      <c r="N119" s="209" t="s">
        <v>161</v>
      </c>
      <c r="O119" s="381" t="s">
        <v>644</v>
      </c>
      <c r="P119" s="384">
        <f t="shared" si="11"/>
        <v>52.1</v>
      </c>
      <c r="Q119" s="384">
        <f t="shared" si="12"/>
        <v>5.1999999999999993</v>
      </c>
      <c r="S119" s="209" t="s">
        <v>161</v>
      </c>
      <c r="T119" s="381" t="s">
        <v>644</v>
      </c>
      <c r="U119" s="382">
        <v>260.5</v>
      </c>
      <c r="V119" s="382">
        <v>52.1</v>
      </c>
      <c r="W119" s="382">
        <v>0</v>
      </c>
      <c r="X119" s="382">
        <v>0</v>
      </c>
      <c r="Y119" s="382">
        <v>4.3</v>
      </c>
      <c r="Z119" s="382">
        <v>0</v>
      </c>
      <c r="AA119" s="382">
        <v>0.1</v>
      </c>
      <c r="AB119" s="382">
        <v>0</v>
      </c>
      <c r="AC119" s="382">
        <v>0.2</v>
      </c>
      <c r="AD119" s="382">
        <v>0.6</v>
      </c>
      <c r="AE119" s="382">
        <v>317.89999999999998</v>
      </c>
    </row>
    <row r="120" spans="14:31" ht="18" customHeight="1">
      <c r="N120" s="209" t="s">
        <v>161</v>
      </c>
      <c r="O120" s="381" t="s">
        <v>645</v>
      </c>
      <c r="P120" s="384">
        <f t="shared" si="11"/>
        <v>55.2</v>
      </c>
      <c r="Q120" s="384">
        <f t="shared" si="12"/>
        <v>27.600000000000005</v>
      </c>
      <c r="S120" s="209" t="s">
        <v>161</v>
      </c>
      <c r="T120" s="381" t="s">
        <v>645</v>
      </c>
      <c r="U120" s="382">
        <v>375</v>
      </c>
      <c r="V120" s="382">
        <v>55.2</v>
      </c>
      <c r="W120" s="382">
        <v>0</v>
      </c>
      <c r="X120" s="382">
        <v>0.5</v>
      </c>
      <c r="Y120" s="382">
        <v>22</v>
      </c>
      <c r="Z120" s="382">
        <v>1.6</v>
      </c>
      <c r="AA120" s="382">
        <v>0.1</v>
      </c>
      <c r="AB120" s="382">
        <v>0</v>
      </c>
      <c r="AC120" s="382">
        <v>1.8</v>
      </c>
      <c r="AD120" s="382">
        <v>1.6</v>
      </c>
      <c r="AE120" s="382">
        <v>457.9</v>
      </c>
    </row>
    <row r="121" spans="14:31" ht="18" customHeight="1">
      <c r="N121" s="209" t="s">
        <v>161</v>
      </c>
      <c r="O121" s="381" t="s">
        <v>646</v>
      </c>
      <c r="P121" s="384">
        <f t="shared" si="11"/>
        <v>6.9</v>
      </c>
      <c r="Q121" s="384">
        <f t="shared" si="12"/>
        <v>10</v>
      </c>
      <c r="S121" s="209" t="s">
        <v>161</v>
      </c>
      <c r="T121" s="381" t="s">
        <v>646</v>
      </c>
      <c r="U121" s="382">
        <v>32.799999999999997</v>
      </c>
      <c r="V121" s="382">
        <v>6.9</v>
      </c>
      <c r="W121" s="382">
        <v>0</v>
      </c>
      <c r="X121" s="382">
        <v>0</v>
      </c>
      <c r="Y121" s="382">
        <v>2</v>
      </c>
      <c r="Z121" s="382">
        <v>0.2</v>
      </c>
      <c r="AA121" s="382">
        <v>4.0999999999999996</v>
      </c>
      <c r="AB121" s="382">
        <v>0</v>
      </c>
      <c r="AC121" s="382">
        <v>0.1</v>
      </c>
      <c r="AD121" s="382">
        <v>3.6</v>
      </c>
      <c r="AE121" s="382">
        <v>49.8</v>
      </c>
    </row>
    <row r="122" spans="14:31" ht="18" customHeight="1">
      <c r="N122" s="209" t="s">
        <v>161</v>
      </c>
      <c r="O122" s="381" t="s">
        <v>647</v>
      </c>
      <c r="P122" s="384">
        <f t="shared" si="11"/>
        <v>24.4</v>
      </c>
      <c r="Q122" s="384">
        <f t="shared" si="12"/>
        <v>1.4000000000000001</v>
      </c>
      <c r="S122" s="209" t="s">
        <v>161</v>
      </c>
      <c r="T122" s="381" t="s">
        <v>647</v>
      </c>
      <c r="U122" s="382">
        <v>52.3</v>
      </c>
      <c r="V122" s="382">
        <v>9.4</v>
      </c>
      <c r="W122" s="382">
        <v>15</v>
      </c>
      <c r="X122" s="382">
        <v>0</v>
      </c>
      <c r="Y122" s="382">
        <v>1</v>
      </c>
      <c r="Z122" s="382">
        <v>0</v>
      </c>
      <c r="AA122" s="382">
        <v>0</v>
      </c>
      <c r="AB122" s="382">
        <v>0</v>
      </c>
      <c r="AC122" s="382">
        <v>0.1</v>
      </c>
      <c r="AD122" s="382">
        <v>0.3</v>
      </c>
      <c r="AE122" s="382">
        <v>78.3</v>
      </c>
    </row>
    <row r="123" spans="14:31" ht="18" customHeight="1">
      <c r="N123" s="209" t="s">
        <v>161</v>
      </c>
      <c r="O123" s="381" t="s">
        <v>648</v>
      </c>
      <c r="P123" s="384">
        <f t="shared" si="11"/>
        <v>227.2</v>
      </c>
      <c r="Q123" s="384">
        <f t="shared" si="12"/>
        <v>99.100000000000009</v>
      </c>
      <c r="S123" s="209" t="s">
        <v>161</v>
      </c>
      <c r="T123" s="381" t="s">
        <v>648</v>
      </c>
      <c r="U123" s="382">
        <v>1542.7</v>
      </c>
      <c r="V123" s="382">
        <v>227.2</v>
      </c>
      <c r="W123" s="382">
        <v>0</v>
      </c>
      <c r="X123" s="382">
        <v>1.7</v>
      </c>
      <c r="Y123" s="382">
        <v>65.400000000000006</v>
      </c>
      <c r="Z123" s="382">
        <v>9.6999999999999993</v>
      </c>
      <c r="AA123" s="382">
        <v>0.7</v>
      </c>
      <c r="AB123" s="382">
        <v>0</v>
      </c>
      <c r="AC123" s="382">
        <v>6</v>
      </c>
      <c r="AD123" s="382">
        <v>15.6</v>
      </c>
      <c r="AE123" s="382">
        <v>1869.1</v>
      </c>
    </row>
    <row r="124" spans="14:31" ht="18" customHeight="1">
      <c r="N124" s="209" t="s">
        <v>161</v>
      </c>
      <c r="O124" s="381" t="s">
        <v>649</v>
      </c>
      <c r="P124" s="384">
        <f t="shared" si="11"/>
        <v>15.5</v>
      </c>
      <c r="Q124" s="384">
        <f t="shared" si="12"/>
        <v>53.699999999999996</v>
      </c>
      <c r="S124" s="209" t="s">
        <v>161</v>
      </c>
      <c r="T124" s="381" t="s">
        <v>649</v>
      </c>
      <c r="U124" s="382">
        <v>1364.3</v>
      </c>
      <c r="V124" s="382">
        <v>15.5</v>
      </c>
      <c r="W124" s="382">
        <v>0</v>
      </c>
      <c r="X124" s="382">
        <v>0.3</v>
      </c>
      <c r="Y124" s="382">
        <v>38.5</v>
      </c>
      <c r="Z124" s="382">
        <v>5.0999999999999996</v>
      </c>
      <c r="AA124" s="382">
        <v>0.5</v>
      </c>
      <c r="AB124" s="382">
        <v>0</v>
      </c>
      <c r="AC124" s="382">
        <v>2.8</v>
      </c>
      <c r="AD124" s="382">
        <v>6.5</v>
      </c>
      <c r="AE124" s="382">
        <v>1433.5</v>
      </c>
    </row>
    <row r="125" spans="14:31" ht="18" customHeight="1">
      <c r="N125" s="209" t="s">
        <v>161</v>
      </c>
      <c r="O125" s="381" t="s">
        <v>650</v>
      </c>
      <c r="P125" s="384">
        <f t="shared" si="11"/>
        <v>37.6</v>
      </c>
      <c r="Q125" s="384">
        <f t="shared" si="12"/>
        <v>61.5</v>
      </c>
      <c r="S125" s="209" t="s">
        <v>161</v>
      </c>
      <c r="T125" s="381" t="s">
        <v>650</v>
      </c>
      <c r="U125" s="382">
        <v>723.2</v>
      </c>
      <c r="V125" s="382">
        <v>37.6</v>
      </c>
      <c r="W125" s="382">
        <v>0</v>
      </c>
      <c r="X125" s="382">
        <v>0.5</v>
      </c>
      <c r="Y125" s="382">
        <v>42.8</v>
      </c>
      <c r="Z125" s="382">
        <v>7</v>
      </c>
      <c r="AA125" s="382">
        <v>0.5</v>
      </c>
      <c r="AB125" s="382">
        <v>0</v>
      </c>
      <c r="AC125" s="382">
        <v>3.5</v>
      </c>
      <c r="AD125" s="382">
        <v>7.2</v>
      </c>
      <c r="AE125" s="382">
        <v>822.2</v>
      </c>
    </row>
    <row r="126" spans="14:31" ht="18" customHeight="1">
      <c r="N126" s="209" t="s">
        <v>161</v>
      </c>
      <c r="O126" s="381" t="s">
        <v>651</v>
      </c>
      <c r="P126" s="384">
        <f t="shared" si="11"/>
        <v>259.7</v>
      </c>
      <c r="Q126" s="384">
        <f t="shared" si="12"/>
        <v>64.099999999999994</v>
      </c>
      <c r="S126" s="209" t="s">
        <v>161</v>
      </c>
      <c r="T126" s="381" t="s">
        <v>651</v>
      </c>
      <c r="U126" s="382">
        <v>2051.6</v>
      </c>
      <c r="V126" s="382">
        <v>259.7</v>
      </c>
      <c r="W126" s="382">
        <v>0</v>
      </c>
      <c r="X126" s="382">
        <v>1</v>
      </c>
      <c r="Y126" s="382">
        <v>42.8</v>
      </c>
      <c r="Z126" s="382">
        <v>7.6</v>
      </c>
      <c r="AA126" s="382">
        <v>0.6</v>
      </c>
      <c r="AB126" s="382">
        <v>0</v>
      </c>
      <c r="AC126" s="382">
        <v>3.9</v>
      </c>
      <c r="AD126" s="382">
        <v>8.1999999999999993</v>
      </c>
      <c r="AE126" s="382">
        <v>2375.5</v>
      </c>
    </row>
    <row r="127" spans="14:31" ht="18" customHeight="1">
      <c r="N127" s="209" t="s">
        <v>161</v>
      </c>
      <c r="O127" s="381" t="s">
        <v>652</v>
      </c>
      <c r="P127" s="384">
        <f t="shared" si="11"/>
        <v>46.400000000000006</v>
      </c>
      <c r="Q127" s="384">
        <f t="shared" si="12"/>
        <v>106.5</v>
      </c>
      <c r="S127" s="209" t="s">
        <v>161</v>
      </c>
      <c r="T127" s="381" t="s">
        <v>652</v>
      </c>
      <c r="U127" s="382">
        <v>1931.8</v>
      </c>
      <c r="V127" s="382">
        <v>46.2</v>
      </c>
      <c r="W127" s="382">
        <v>0.2</v>
      </c>
      <c r="X127" s="382">
        <v>1.5</v>
      </c>
      <c r="Y127" s="382">
        <v>71.599999999999994</v>
      </c>
      <c r="Z127" s="382">
        <v>12.7</v>
      </c>
      <c r="AA127" s="382">
        <v>1.2</v>
      </c>
      <c r="AB127" s="382">
        <v>0</v>
      </c>
      <c r="AC127" s="382">
        <v>6.5</v>
      </c>
      <c r="AD127" s="382">
        <v>13</v>
      </c>
      <c r="AE127" s="382">
        <v>2084.6</v>
      </c>
    </row>
    <row r="128" spans="14:31" ht="18" customHeight="1">
      <c r="N128" s="209" t="s">
        <v>161</v>
      </c>
      <c r="O128" s="381" t="s">
        <v>653</v>
      </c>
      <c r="P128" s="384">
        <f t="shared" si="11"/>
        <v>46.9</v>
      </c>
      <c r="Q128" s="384">
        <f t="shared" si="12"/>
        <v>19.2</v>
      </c>
      <c r="S128" s="209" t="s">
        <v>161</v>
      </c>
      <c r="T128" s="381" t="s">
        <v>653</v>
      </c>
      <c r="U128" s="382">
        <v>438.6</v>
      </c>
      <c r="V128" s="382">
        <v>46.9</v>
      </c>
      <c r="W128" s="382">
        <v>0</v>
      </c>
      <c r="X128" s="382">
        <v>0.1</v>
      </c>
      <c r="Y128" s="382">
        <v>13.6</v>
      </c>
      <c r="Z128" s="382">
        <v>0.1</v>
      </c>
      <c r="AA128" s="382">
        <v>0.3</v>
      </c>
      <c r="AB128" s="382">
        <v>0</v>
      </c>
      <c r="AC128" s="382">
        <v>0.8</v>
      </c>
      <c r="AD128" s="382">
        <v>4.3</v>
      </c>
      <c r="AE128" s="382">
        <v>504.7</v>
      </c>
    </row>
    <row r="129" spans="14:31" ht="18" customHeight="1">
      <c r="N129" s="209" t="s">
        <v>161</v>
      </c>
      <c r="O129" s="381" t="s">
        <v>654</v>
      </c>
      <c r="P129" s="384">
        <f t="shared" si="11"/>
        <v>33.799999999999997</v>
      </c>
      <c r="Q129" s="384">
        <f t="shared" si="12"/>
        <v>9.5</v>
      </c>
      <c r="S129" s="209" t="s">
        <v>161</v>
      </c>
      <c r="T129" s="381" t="s">
        <v>654</v>
      </c>
      <c r="U129" s="382">
        <v>232.5</v>
      </c>
      <c r="V129" s="382">
        <v>33.799999999999997</v>
      </c>
      <c r="W129" s="382">
        <v>0</v>
      </c>
      <c r="X129" s="382">
        <v>0</v>
      </c>
      <c r="Y129" s="382">
        <v>6.5</v>
      </c>
      <c r="Z129" s="382">
        <v>1.2</v>
      </c>
      <c r="AA129" s="382">
        <v>0.1</v>
      </c>
      <c r="AB129" s="382">
        <v>0</v>
      </c>
      <c r="AC129" s="382">
        <v>0.5</v>
      </c>
      <c r="AD129" s="382">
        <v>1.2</v>
      </c>
      <c r="AE129" s="382">
        <v>275.89999999999998</v>
      </c>
    </row>
    <row r="130" spans="14:31" ht="18" customHeight="1">
      <c r="N130" s="209" t="s">
        <v>161</v>
      </c>
      <c r="O130" s="381" t="s">
        <v>655</v>
      </c>
      <c r="P130" s="384">
        <f t="shared" si="11"/>
        <v>15.1</v>
      </c>
      <c r="Q130" s="384">
        <f t="shared" si="12"/>
        <v>3.2</v>
      </c>
      <c r="S130" s="209" t="s">
        <v>161</v>
      </c>
      <c r="T130" s="381" t="s">
        <v>655</v>
      </c>
      <c r="U130" s="382">
        <v>101.6</v>
      </c>
      <c r="V130" s="382">
        <v>15.1</v>
      </c>
      <c r="W130" s="382">
        <v>0</v>
      </c>
      <c r="X130" s="382">
        <v>0</v>
      </c>
      <c r="Y130" s="382">
        <v>2.6</v>
      </c>
      <c r="Z130" s="382">
        <v>0</v>
      </c>
      <c r="AA130" s="382">
        <v>0</v>
      </c>
      <c r="AB130" s="382">
        <v>0</v>
      </c>
      <c r="AC130" s="382">
        <v>0.2</v>
      </c>
      <c r="AD130" s="382">
        <v>0.4</v>
      </c>
      <c r="AE130" s="382">
        <v>119.9</v>
      </c>
    </row>
    <row r="131" spans="14:31" ht="18" customHeight="1">
      <c r="N131" s="209" t="s">
        <v>161</v>
      </c>
      <c r="O131" s="381" t="s">
        <v>656</v>
      </c>
      <c r="P131" s="384">
        <f t="shared" si="11"/>
        <v>250.3</v>
      </c>
      <c r="Q131" s="384">
        <f t="shared" si="12"/>
        <v>55.000000000000007</v>
      </c>
      <c r="S131" s="209" t="s">
        <v>161</v>
      </c>
      <c r="T131" s="381" t="s">
        <v>656</v>
      </c>
      <c r="U131" s="382">
        <v>1672.8</v>
      </c>
      <c r="V131" s="382">
        <v>250.3</v>
      </c>
      <c r="W131" s="382">
        <v>0</v>
      </c>
      <c r="X131" s="382">
        <v>0.2</v>
      </c>
      <c r="Y131" s="382">
        <v>39.200000000000003</v>
      </c>
      <c r="Z131" s="382">
        <v>4.4000000000000004</v>
      </c>
      <c r="AA131" s="382">
        <v>0.7</v>
      </c>
      <c r="AB131" s="382">
        <v>0.1</v>
      </c>
      <c r="AC131" s="382">
        <v>3.1</v>
      </c>
      <c r="AD131" s="382">
        <v>7.3</v>
      </c>
      <c r="AE131" s="382">
        <v>1978.1</v>
      </c>
    </row>
    <row r="132" spans="14:31" ht="18" customHeight="1">
      <c r="N132" s="209" t="s">
        <v>161</v>
      </c>
      <c r="O132" s="381" t="s">
        <v>657</v>
      </c>
      <c r="P132" s="384">
        <f t="shared" si="11"/>
        <v>56.7</v>
      </c>
      <c r="Q132" s="384">
        <f t="shared" si="12"/>
        <v>16.7</v>
      </c>
      <c r="S132" s="209" t="s">
        <v>161</v>
      </c>
      <c r="T132" s="381" t="s">
        <v>657</v>
      </c>
      <c r="U132" s="382">
        <v>382.3</v>
      </c>
      <c r="V132" s="382">
        <v>56.7</v>
      </c>
      <c r="W132" s="382">
        <v>0</v>
      </c>
      <c r="X132" s="382">
        <v>0.1</v>
      </c>
      <c r="Y132" s="382">
        <v>11.4</v>
      </c>
      <c r="Z132" s="382">
        <v>0.1</v>
      </c>
      <c r="AA132" s="382">
        <v>0.2</v>
      </c>
      <c r="AB132" s="382">
        <v>0</v>
      </c>
      <c r="AC132" s="382">
        <v>0.6</v>
      </c>
      <c r="AD132" s="382">
        <v>4.3</v>
      </c>
      <c r="AE132" s="382">
        <v>455.8</v>
      </c>
    </row>
    <row r="133" spans="14:31" ht="18" customHeight="1">
      <c r="N133" s="209" t="s">
        <v>161</v>
      </c>
      <c r="O133" s="381" t="s">
        <v>658</v>
      </c>
      <c r="P133" s="384">
        <f t="shared" si="11"/>
        <v>170.1</v>
      </c>
      <c r="Q133" s="384">
        <f t="shared" si="12"/>
        <v>48.900000000000006</v>
      </c>
      <c r="S133" s="209" t="s">
        <v>161</v>
      </c>
      <c r="T133" s="381" t="s">
        <v>658</v>
      </c>
      <c r="U133" s="382">
        <v>1217.7</v>
      </c>
      <c r="V133" s="382">
        <v>170.1</v>
      </c>
      <c r="W133" s="382">
        <v>0</v>
      </c>
      <c r="X133" s="382">
        <v>0.2</v>
      </c>
      <c r="Y133" s="382">
        <v>33.9</v>
      </c>
      <c r="Z133" s="382">
        <v>0.2</v>
      </c>
      <c r="AA133" s="382">
        <v>0.7</v>
      </c>
      <c r="AB133" s="382">
        <v>0</v>
      </c>
      <c r="AC133" s="382">
        <v>1.9</v>
      </c>
      <c r="AD133" s="382">
        <v>12</v>
      </c>
      <c r="AE133" s="382">
        <v>1436.7</v>
      </c>
    </row>
    <row r="134" spans="14:31" ht="18" customHeight="1">
      <c r="N134" s="209" t="s">
        <v>161</v>
      </c>
      <c r="O134" s="381" t="s">
        <v>659</v>
      </c>
      <c r="P134" s="384">
        <f t="shared" si="11"/>
        <v>69.900000000000006</v>
      </c>
      <c r="Q134" s="384">
        <f t="shared" si="12"/>
        <v>15.599999999999998</v>
      </c>
      <c r="S134" s="209" t="s">
        <v>161</v>
      </c>
      <c r="T134" s="381" t="s">
        <v>659</v>
      </c>
      <c r="U134" s="382">
        <v>525.20000000000005</v>
      </c>
      <c r="V134" s="382">
        <v>69.900000000000006</v>
      </c>
      <c r="W134" s="382">
        <v>0</v>
      </c>
      <c r="X134" s="382">
        <v>0.1</v>
      </c>
      <c r="Y134" s="382">
        <v>10.6</v>
      </c>
      <c r="Z134" s="382">
        <v>0.1</v>
      </c>
      <c r="AA134" s="382">
        <v>0.2</v>
      </c>
      <c r="AB134" s="382">
        <v>0</v>
      </c>
      <c r="AC134" s="382">
        <v>0.7</v>
      </c>
      <c r="AD134" s="382">
        <v>3.9</v>
      </c>
      <c r="AE134" s="382">
        <v>610.70000000000005</v>
      </c>
    </row>
    <row r="135" spans="14:31" ht="18" customHeight="1">
      <c r="N135" s="209" t="s">
        <v>161</v>
      </c>
      <c r="O135" s="381" t="s">
        <v>660</v>
      </c>
      <c r="P135" s="384">
        <f t="shared" si="11"/>
        <v>216.7</v>
      </c>
      <c r="Q135" s="384">
        <f t="shared" si="12"/>
        <v>40.1</v>
      </c>
      <c r="S135" s="209" t="s">
        <v>161</v>
      </c>
      <c r="T135" s="381" t="s">
        <v>660</v>
      </c>
      <c r="U135" s="382">
        <v>545.1</v>
      </c>
      <c r="V135" s="382">
        <v>216.7</v>
      </c>
      <c r="W135" s="382">
        <v>0</v>
      </c>
      <c r="X135" s="382">
        <v>0.2</v>
      </c>
      <c r="Y135" s="382">
        <v>27.8</v>
      </c>
      <c r="Z135" s="382">
        <v>0.2</v>
      </c>
      <c r="AA135" s="382">
        <v>0.5</v>
      </c>
      <c r="AB135" s="382">
        <v>0</v>
      </c>
      <c r="AC135" s="382">
        <v>1.5</v>
      </c>
      <c r="AD135" s="382">
        <v>9.9</v>
      </c>
      <c r="AE135" s="382">
        <v>801.8</v>
      </c>
    </row>
    <row r="136" spans="14:31" ht="18" customHeight="1">
      <c r="N136" s="209" t="s">
        <v>161</v>
      </c>
      <c r="O136" s="381" t="s">
        <v>661</v>
      </c>
      <c r="P136" s="384">
        <f t="shared" si="11"/>
        <v>106</v>
      </c>
      <c r="Q136" s="384">
        <f t="shared" si="12"/>
        <v>22.9</v>
      </c>
      <c r="S136" s="209" t="s">
        <v>161</v>
      </c>
      <c r="T136" s="381" t="s">
        <v>661</v>
      </c>
      <c r="U136" s="382">
        <v>446.5</v>
      </c>
      <c r="V136" s="382">
        <v>106</v>
      </c>
      <c r="W136" s="382">
        <v>0</v>
      </c>
      <c r="X136" s="382">
        <v>0</v>
      </c>
      <c r="Y136" s="382">
        <v>17.100000000000001</v>
      </c>
      <c r="Z136" s="382">
        <v>0</v>
      </c>
      <c r="AA136" s="382">
        <v>0</v>
      </c>
      <c r="AB136" s="382">
        <v>0</v>
      </c>
      <c r="AC136" s="382">
        <v>0.9</v>
      </c>
      <c r="AD136" s="382">
        <v>4.9000000000000004</v>
      </c>
      <c r="AE136" s="382">
        <v>575.4</v>
      </c>
    </row>
    <row r="137" spans="14:31" ht="18" customHeight="1">
      <c r="N137" s="209" t="s">
        <v>161</v>
      </c>
      <c r="O137" s="381" t="s">
        <v>662</v>
      </c>
      <c r="P137" s="384">
        <f t="shared" si="11"/>
        <v>3470.2</v>
      </c>
      <c r="Q137" s="384">
        <f t="shared" si="12"/>
        <v>479.09999999999997</v>
      </c>
      <c r="S137" s="209" t="s">
        <v>161</v>
      </c>
      <c r="T137" s="381" t="s">
        <v>662</v>
      </c>
      <c r="U137" s="382">
        <v>13217.5</v>
      </c>
      <c r="V137" s="382">
        <v>2293.6999999999998</v>
      </c>
      <c r="W137" s="382">
        <v>1176.5</v>
      </c>
      <c r="X137" s="382">
        <v>7.1</v>
      </c>
      <c r="Y137" s="382">
        <v>395.2</v>
      </c>
      <c r="Z137" s="382">
        <v>1.9</v>
      </c>
      <c r="AA137" s="382">
        <v>4.9000000000000004</v>
      </c>
      <c r="AB137" s="382">
        <v>0.5</v>
      </c>
      <c r="AC137" s="382">
        <v>28</v>
      </c>
      <c r="AD137" s="382">
        <v>41.5</v>
      </c>
      <c r="AE137" s="382">
        <v>17166.599999999999</v>
      </c>
    </row>
    <row r="138" spans="14:31" ht="18" customHeight="1">
      <c r="N138" s="209" t="s">
        <v>161</v>
      </c>
      <c r="O138" s="381" t="s">
        <v>663</v>
      </c>
      <c r="P138" s="384">
        <f t="shared" ref="P138:P201" si="13">SUM(V138:W138)</f>
        <v>33.200000000000003</v>
      </c>
      <c r="Q138" s="384">
        <f t="shared" ref="Q138:Q201" si="14">SUM(X138:AD138)</f>
        <v>3.5</v>
      </c>
      <c r="S138" s="209" t="s">
        <v>161</v>
      </c>
      <c r="T138" s="381" t="s">
        <v>663</v>
      </c>
      <c r="U138" s="382">
        <v>135.6</v>
      </c>
      <c r="V138" s="382">
        <v>33.200000000000003</v>
      </c>
      <c r="W138" s="382">
        <v>0</v>
      </c>
      <c r="X138" s="382">
        <v>0</v>
      </c>
      <c r="Y138" s="382">
        <v>3</v>
      </c>
      <c r="Z138" s="382">
        <v>0</v>
      </c>
      <c r="AA138" s="382">
        <v>0</v>
      </c>
      <c r="AB138" s="382">
        <v>0</v>
      </c>
      <c r="AC138" s="382">
        <v>0.2</v>
      </c>
      <c r="AD138" s="382">
        <v>0.3</v>
      </c>
      <c r="AE138" s="382">
        <v>172.4</v>
      </c>
    </row>
    <row r="139" spans="14:31" ht="18" customHeight="1">
      <c r="N139" s="209" t="s">
        <v>161</v>
      </c>
      <c r="O139" s="381" t="s">
        <v>664</v>
      </c>
      <c r="P139" s="384">
        <f t="shared" si="13"/>
        <v>551.1</v>
      </c>
      <c r="Q139" s="384">
        <f t="shared" si="14"/>
        <v>21.800000000000004</v>
      </c>
      <c r="S139" s="209" t="s">
        <v>161</v>
      </c>
      <c r="T139" s="381" t="s">
        <v>664</v>
      </c>
      <c r="U139" s="382">
        <v>748.5</v>
      </c>
      <c r="V139" s="382">
        <v>336.6</v>
      </c>
      <c r="W139" s="382">
        <v>214.5</v>
      </c>
      <c r="X139" s="382">
        <v>0.9</v>
      </c>
      <c r="Y139" s="382">
        <v>15.4</v>
      </c>
      <c r="Z139" s="382">
        <v>0.1</v>
      </c>
      <c r="AA139" s="382">
        <v>0.6</v>
      </c>
      <c r="AB139" s="382">
        <v>0</v>
      </c>
      <c r="AC139" s="382">
        <v>1.5</v>
      </c>
      <c r="AD139" s="382">
        <v>3.3</v>
      </c>
      <c r="AE139" s="382">
        <v>1321.4</v>
      </c>
    </row>
    <row r="140" spans="14:31" ht="18" customHeight="1">
      <c r="N140" s="209" t="s">
        <v>161</v>
      </c>
      <c r="O140" s="381" t="s">
        <v>665</v>
      </c>
      <c r="P140" s="384">
        <f t="shared" si="13"/>
        <v>114.9</v>
      </c>
      <c r="Q140" s="384">
        <f t="shared" si="14"/>
        <v>11.2</v>
      </c>
      <c r="S140" s="209" t="s">
        <v>161</v>
      </c>
      <c r="T140" s="381" t="s">
        <v>665</v>
      </c>
      <c r="U140" s="382">
        <v>451.3</v>
      </c>
      <c r="V140" s="382">
        <v>68</v>
      </c>
      <c r="W140" s="382">
        <v>46.9</v>
      </c>
      <c r="X140" s="382">
        <v>0.4</v>
      </c>
      <c r="Y140" s="382">
        <v>8.6999999999999993</v>
      </c>
      <c r="Z140" s="382">
        <v>0</v>
      </c>
      <c r="AA140" s="382">
        <v>0.1</v>
      </c>
      <c r="AB140" s="382">
        <v>0</v>
      </c>
      <c r="AC140" s="382">
        <v>0.8</v>
      </c>
      <c r="AD140" s="382">
        <v>1.2</v>
      </c>
      <c r="AE140" s="382">
        <v>577.4</v>
      </c>
    </row>
    <row r="141" spans="14:31" ht="18" customHeight="1">
      <c r="N141" s="209" t="s">
        <v>161</v>
      </c>
      <c r="O141" s="381" t="s">
        <v>666</v>
      </c>
      <c r="P141" s="384">
        <f t="shared" si="13"/>
        <v>2512.6999999999998</v>
      </c>
      <c r="Q141" s="384">
        <f t="shared" si="14"/>
        <v>45.099999999999994</v>
      </c>
      <c r="S141" s="209" t="s">
        <v>161</v>
      </c>
      <c r="T141" s="381" t="s">
        <v>666</v>
      </c>
      <c r="U141" s="382">
        <v>1811.3</v>
      </c>
      <c r="V141" s="382">
        <v>1277.0999999999999</v>
      </c>
      <c r="W141" s="382">
        <v>1235.5999999999999</v>
      </c>
      <c r="X141" s="382">
        <v>0.1</v>
      </c>
      <c r="Y141" s="382">
        <v>34.5</v>
      </c>
      <c r="Z141" s="382">
        <v>0.3</v>
      </c>
      <c r="AA141" s="382">
        <v>0.8</v>
      </c>
      <c r="AB141" s="382">
        <v>0.1</v>
      </c>
      <c r="AC141" s="382">
        <v>2</v>
      </c>
      <c r="AD141" s="382">
        <v>7.3</v>
      </c>
      <c r="AE141" s="382">
        <v>4369</v>
      </c>
    </row>
    <row r="142" spans="14:31" ht="18" customHeight="1">
      <c r="N142" s="209" t="s">
        <v>161</v>
      </c>
      <c r="O142" s="381" t="s">
        <v>667</v>
      </c>
      <c r="P142" s="384">
        <f t="shared" si="13"/>
        <v>281.59999999999997</v>
      </c>
      <c r="Q142" s="384">
        <f t="shared" si="14"/>
        <v>19.599999999999998</v>
      </c>
      <c r="S142" s="209" t="s">
        <v>161</v>
      </c>
      <c r="T142" s="381" t="s">
        <v>667</v>
      </c>
      <c r="U142" s="382">
        <v>1004.4</v>
      </c>
      <c r="V142" s="382">
        <v>273.89999999999998</v>
      </c>
      <c r="W142" s="382">
        <v>7.7</v>
      </c>
      <c r="X142" s="382">
        <v>0.4</v>
      </c>
      <c r="Y142" s="382">
        <v>15</v>
      </c>
      <c r="Z142" s="382">
        <v>0.1</v>
      </c>
      <c r="AA142" s="382">
        <v>0.4</v>
      </c>
      <c r="AB142" s="382">
        <v>0</v>
      </c>
      <c r="AC142" s="382">
        <v>1</v>
      </c>
      <c r="AD142" s="382">
        <v>2.7</v>
      </c>
      <c r="AE142" s="382">
        <v>1305.7</v>
      </c>
    </row>
    <row r="143" spans="14:31" ht="18" customHeight="1">
      <c r="N143" s="209" t="s">
        <v>161</v>
      </c>
      <c r="O143" s="381" t="s">
        <v>668</v>
      </c>
      <c r="P143" s="384">
        <f t="shared" si="13"/>
        <v>39.200000000000003</v>
      </c>
      <c r="Q143" s="384">
        <f t="shared" si="14"/>
        <v>7.6</v>
      </c>
      <c r="S143" s="209" t="s">
        <v>161</v>
      </c>
      <c r="T143" s="381" t="s">
        <v>668</v>
      </c>
      <c r="U143" s="382">
        <v>264.3</v>
      </c>
      <c r="V143" s="382">
        <v>39</v>
      </c>
      <c r="W143" s="382">
        <v>0.2</v>
      </c>
      <c r="X143" s="382">
        <v>0.1</v>
      </c>
      <c r="Y143" s="382">
        <v>6.1</v>
      </c>
      <c r="Z143" s="382">
        <v>0</v>
      </c>
      <c r="AA143" s="382">
        <v>0.1</v>
      </c>
      <c r="AB143" s="382">
        <v>0</v>
      </c>
      <c r="AC143" s="382">
        <v>0.4</v>
      </c>
      <c r="AD143" s="382">
        <v>0.9</v>
      </c>
      <c r="AE143" s="382">
        <v>311.2</v>
      </c>
    </row>
    <row r="144" spans="14:31" ht="18" customHeight="1">
      <c r="N144" s="209" t="s">
        <v>161</v>
      </c>
      <c r="O144" s="381" t="s">
        <v>669</v>
      </c>
      <c r="P144" s="384">
        <f t="shared" si="13"/>
        <v>177</v>
      </c>
      <c r="Q144" s="384">
        <f t="shared" si="14"/>
        <v>13.5</v>
      </c>
      <c r="S144" s="209" t="s">
        <v>161</v>
      </c>
      <c r="T144" s="381" t="s">
        <v>669</v>
      </c>
      <c r="U144" s="382">
        <v>347.7</v>
      </c>
      <c r="V144" s="382">
        <v>52.6</v>
      </c>
      <c r="W144" s="382">
        <v>124.4</v>
      </c>
      <c r="X144" s="382">
        <v>0.3</v>
      </c>
      <c r="Y144" s="382">
        <v>10.6</v>
      </c>
      <c r="Z144" s="382">
        <v>0.1</v>
      </c>
      <c r="AA144" s="382">
        <v>0.2</v>
      </c>
      <c r="AB144" s="382">
        <v>0</v>
      </c>
      <c r="AC144" s="382">
        <v>0.8</v>
      </c>
      <c r="AD144" s="382">
        <v>1.5</v>
      </c>
      <c r="AE144" s="382">
        <v>538.1</v>
      </c>
    </row>
    <row r="145" spans="14:31" ht="18" customHeight="1">
      <c r="N145" s="209" t="s">
        <v>161</v>
      </c>
      <c r="O145" s="381" t="s">
        <v>670</v>
      </c>
      <c r="P145" s="384">
        <f t="shared" si="13"/>
        <v>76.3</v>
      </c>
      <c r="Q145" s="384">
        <f t="shared" si="14"/>
        <v>10.4</v>
      </c>
      <c r="S145" s="209" t="s">
        <v>161</v>
      </c>
      <c r="T145" s="381" t="s">
        <v>670</v>
      </c>
      <c r="U145" s="382">
        <v>371.3</v>
      </c>
      <c r="V145" s="382">
        <v>70.7</v>
      </c>
      <c r="W145" s="382">
        <v>5.6</v>
      </c>
      <c r="X145" s="382">
        <v>0</v>
      </c>
      <c r="Y145" s="382">
        <v>8.8000000000000007</v>
      </c>
      <c r="Z145" s="382">
        <v>0</v>
      </c>
      <c r="AA145" s="382">
        <v>0.1</v>
      </c>
      <c r="AB145" s="382">
        <v>0</v>
      </c>
      <c r="AC145" s="382">
        <v>0.4</v>
      </c>
      <c r="AD145" s="382">
        <v>1.1000000000000001</v>
      </c>
      <c r="AE145" s="382">
        <v>458.1</v>
      </c>
    </row>
    <row r="146" spans="14:31" ht="18" customHeight="1">
      <c r="N146" s="209" t="s">
        <v>161</v>
      </c>
      <c r="O146" s="381" t="s">
        <v>671</v>
      </c>
      <c r="P146" s="384">
        <f t="shared" si="13"/>
        <v>128.10000000000002</v>
      </c>
      <c r="Q146" s="384">
        <f t="shared" si="14"/>
        <v>31.200000000000006</v>
      </c>
      <c r="S146" s="209" t="s">
        <v>161</v>
      </c>
      <c r="T146" s="381" t="s">
        <v>671</v>
      </c>
      <c r="U146" s="382">
        <v>378.1</v>
      </c>
      <c r="V146" s="382">
        <v>94.4</v>
      </c>
      <c r="W146" s="382">
        <v>33.700000000000003</v>
      </c>
      <c r="X146" s="382">
        <v>0.6</v>
      </c>
      <c r="Y146" s="382">
        <v>24.6</v>
      </c>
      <c r="Z146" s="382">
        <v>0.2</v>
      </c>
      <c r="AA146" s="382">
        <v>0.6</v>
      </c>
      <c r="AB146" s="382">
        <v>0.1</v>
      </c>
      <c r="AC146" s="382">
        <v>1.8</v>
      </c>
      <c r="AD146" s="382">
        <v>3.3</v>
      </c>
      <c r="AE146" s="382">
        <v>537.29999999999995</v>
      </c>
    </row>
    <row r="147" spans="14:31" ht="18" customHeight="1">
      <c r="N147" s="209" t="s">
        <v>161</v>
      </c>
      <c r="O147" s="381" t="s">
        <v>672</v>
      </c>
      <c r="P147" s="384">
        <f t="shared" si="13"/>
        <v>81.599999999999994</v>
      </c>
      <c r="Q147" s="384">
        <f t="shared" si="14"/>
        <v>16.499999999999996</v>
      </c>
      <c r="S147" s="209" t="s">
        <v>161</v>
      </c>
      <c r="T147" s="381" t="s">
        <v>672</v>
      </c>
      <c r="U147" s="382">
        <v>550.70000000000005</v>
      </c>
      <c r="V147" s="382">
        <v>81.599999999999994</v>
      </c>
      <c r="W147" s="382">
        <v>0</v>
      </c>
      <c r="X147" s="382">
        <v>0.1</v>
      </c>
      <c r="Y147" s="382">
        <v>13.5</v>
      </c>
      <c r="Z147" s="382">
        <v>0.1</v>
      </c>
      <c r="AA147" s="382">
        <v>0.2</v>
      </c>
      <c r="AB147" s="382">
        <v>0</v>
      </c>
      <c r="AC147" s="382">
        <v>0.7</v>
      </c>
      <c r="AD147" s="382">
        <v>1.9</v>
      </c>
      <c r="AE147" s="382">
        <v>648.9</v>
      </c>
    </row>
    <row r="148" spans="14:31" ht="18" customHeight="1">
      <c r="N148" s="209" t="s">
        <v>161</v>
      </c>
      <c r="O148" s="381" t="s">
        <v>673</v>
      </c>
      <c r="P148" s="384">
        <f t="shared" si="13"/>
        <v>724.4</v>
      </c>
      <c r="Q148" s="384">
        <f t="shared" si="14"/>
        <v>70.199999999999989</v>
      </c>
      <c r="S148" s="209" t="s">
        <v>161</v>
      </c>
      <c r="T148" s="381" t="s">
        <v>673</v>
      </c>
      <c r="U148" s="382">
        <v>2333.3000000000002</v>
      </c>
      <c r="V148" s="382">
        <v>359.9</v>
      </c>
      <c r="W148" s="382">
        <v>364.5</v>
      </c>
      <c r="X148" s="382">
        <v>0.4</v>
      </c>
      <c r="Y148" s="382">
        <v>57</v>
      </c>
      <c r="Z148" s="382">
        <v>0.3</v>
      </c>
      <c r="AA148" s="382">
        <v>0.9</v>
      </c>
      <c r="AB148" s="382">
        <v>0</v>
      </c>
      <c r="AC148" s="382">
        <v>3.5</v>
      </c>
      <c r="AD148" s="382">
        <v>8.1</v>
      </c>
      <c r="AE148" s="382">
        <v>3127.9</v>
      </c>
    </row>
    <row r="149" spans="14:31" ht="18" customHeight="1">
      <c r="N149" s="209" t="s">
        <v>162</v>
      </c>
      <c r="O149" s="381" t="s">
        <v>674</v>
      </c>
      <c r="P149" s="384">
        <f t="shared" si="13"/>
        <v>1746.1</v>
      </c>
      <c r="Q149" s="384">
        <f t="shared" si="14"/>
        <v>92.300000000000011</v>
      </c>
      <c r="S149" s="209" t="s">
        <v>162</v>
      </c>
      <c r="T149" s="381" t="s">
        <v>674</v>
      </c>
      <c r="U149" s="382">
        <v>4996</v>
      </c>
      <c r="V149" s="382">
        <v>408</v>
      </c>
      <c r="W149" s="382">
        <v>1338.1</v>
      </c>
      <c r="X149" s="382">
        <v>3.9</v>
      </c>
      <c r="Y149" s="382">
        <v>13.1</v>
      </c>
      <c r="Z149" s="382">
        <v>33.700000000000003</v>
      </c>
      <c r="AA149" s="382">
        <v>1.5</v>
      </c>
      <c r="AB149" s="382">
        <v>0</v>
      </c>
      <c r="AC149" s="382">
        <v>8.1999999999999993</v>
      </c>
      <c r="AD149" s="382">
        <v>31.9</v>
      </c>
      <c r="AE149" s="382">
        <v>6834.3</v>
      </c>
    </row>
    <row r="150" spans="14:31" ht="18" customHeight="1">
      <c r="N150" s="209" t="s">
        <v>162</v>
      </c>
      <c r="O150" s="381" t="s">
        <v>675</v>
      </c>
      <c r="P150" s="384">
        <f t="shared" si="13"/>
        <v>6.9</v>
      </c>
      <c r="Q150" s="384">
        <f t="shared" si="14"/>
        <v>21.2</v>
      </c>
      <c r="S150" s="209" t="s">
        <v>162</v>
      </c>
      <c r="T150" s="381" t="s">
        <v>675</v>
      </c>
      <c r="U150" s="382">
        <v>639.1</v>
      </c>
      <c r="V150" s="382">
        <v>6.9</v>
      </c>
      <c r="W150" s="382">
        <v>0</v>
      </c>
      <c r="X150" s="382">
        <v>1</v>
      </c>
      <c r="Y150" s="382">
        <v>10.199999999999999</v>
      </c>
      <c r="Z150" s="382">
        <v>4.8</v>
      </c>
      <c r="AA150" s="382">
        <v>0.5</v>
      </c>
      <c r="AB150" s="382">
        <v>0</v>
      </c>
      <c r="AC150" s="382">
        <v>1.9</v>
      </c>
      <c r="AD150" s="382">
        <v>2.8</v>
      </c>
      <c r="AE150" s="382">
        <v>667.3</v>
      </c>
    </row>
    <row r="151" spans="14:31" ht="18" customHeight="1">
      <c r="N151" s="209" t="s">
        <v>162</v>
      </c>
      <c r="O151" s="381" t="s">
        <v>676</v>
      </c>
      <c r="P151" s="384">
        <f t="shared" si="13"/>
        <v>379.7</v>
      </c>
      <c r="Q151" s="384">
        <f t="shared" si="14"/>
        <v>22.3</v>
      </c>
      <c r="S151" s="209" t="s">
        <v>162</v>
      </c>
      <c r="T151" s="381" t="s">
        <v>676</v>
      </c>
      <c r="U151" s="382">
        <v>755.4</v>
      </c>
      <c r="V151" s="382">
        <v>65.2</v>
      </c>
      <c r="W151" s="382">
        <v>314.5</v>
      </c>
      <c r="X151" s="382">
        <v>0.7</v>
      </c>
      <c r="Y151" s="382">
        <v>13.8</v>
      </c>
      <c r="Z151" s="382">
        <v>4</v>
      </c>
      <c r="AA151" s="382">
        <v>0.3</v>
      </c>
      <c r="AB151" s="382">
        <v>0</v>
      </c>
      <c r="AC151" s="382">
        <v>1.8</v>
      </c>
      <c r="AD151" s="382">
        <v>1.7</v>
      </c>
      <c r="AE151" s="382">
        <v>1157.3</v>
      </c>
    </row>
    <row r="152" spans="14:31" ht="18" customHeight="1">
      <c r="N152" s="209" t="s">
        <v>162</v>
      </c>
      <c r="O152" s="381" t="s">
        <v>677</v>
      </c>
      <c r="P152" s="384">
        <f t="shared" si="13"/>
        <v>600.59999999999991</v>
      </c>
      <c r="Q152" s="384">
        <f t="shared" si="14"/>
        <v>43.300000000000004</v>
      </c>
      <c r="S152" s="209" t="s">
        <v>162</v>
      </c>
      <c r="T152" s="381" t="s">
        <v>677</v>
      </c>
      <c r="U152" s="382">
        <v>2750.4</v>
      </c>
      <c r="V152" s="382">
        <v>237.2</v>
      </c>
      <c r="W152" s="382">
        <v>363.4</v>
      </c>
      <c r="X152" s="382">
        <v>2.5</v>
      </c>
      <c r="Y152" s="382">
        <v>25.5</v>
      </c>
      <c r="Z152" s="382">
        <v>7.1</v>
      </c>
      <c r="AA152" s="382">
        <v>0.7</v>
      </c>
      <c r="AB152" s="382">
        <v>0</v>
      </c>
      <c r="AC152" s="382">
        <v>4.0999999999999996</v>
      </c>
      <c r="AD152" s="382">
        <v>3.4</v>
      </c>
      <c r="AE152" s="382">
        <v>3394.4</v>
      </c>
    </row>
    <row r="153" spans="14:31" ht="18" customHeight="1">
      <c r="N153" s="209" t="s">
        <v>162</v>
      </c>
      <c r="O153" s="381" t="s">
        <v>678</v>
      </c>
      <c r="P153" s="384">
        <f t="shared" si="13"/>
        <v>16.2</v>
      </c>
      <c r="Q153" s="384">
        <f t="shared" si="14"/>
        <v>24.5</v>
      </c>
      <c r="S153" s="209" t="s">
        <v>162</v>
      </c>
      <c r="T153" s="381" t="s">
        <v>678</v>
      </c>
      <c r="U153" s="382">
        <v>585.20000000000005</v>
      </c>
      <c r="V153" s="382">
        <v>16.2</v>
      </c>
      <c r="W153" s="382">
        <v>0</v>
      </c>
      <c r="X153" s="382">
        <v>0.6</v>
      </c>
      <c r="Y153" s="382">
        <v>4.3</v>
      </c>
      <c r="Z153" s="382">
        <v>15.1</v>
      </c>
      <c r="AA153" s="382">
        <v>0.3</v>
      </c>
      <c r="AB153" s="382">
        <v>0</v>
      </c>
      <c r="AC153" s="382">
        <v>2.7</v>
      </c>
      <c r="AD153" s="382">
        <v>1.5</v>
      </c>
      <c r="AE153" s="382">
        <v>625.79999999999995</v>
      </c>
    </row>
    <row r="154" spans="14:31" ht="18" customHeight="1">
      <c r="N154" s="209" t="s">
        <v>162</v>
      </c>
      <c r="O154" s="381" t="s">
        <v>679</v>
      </c>
      <c r="P154" s="384">
        <f t="shared" si="13"/>
        <v>19.399999999999999</v>
      </c>
      <c r="Q154" s="384">
        <f t="shared" si="14"/>
        <v>27.900000000000002</v>
      </c>
      <c r="S154" s="209" t="s">
        <v>162</v>
      </c>
      <c r="T154" s="381" t="s">
        <v>679</v>
      </c>
      <c r="U154" s="382">
        <v>809.8</v>
      </c>
      <c r="V154" s="382">
        <v>19.399999999999999</v>
      </c>
      <c r="W154" s="382">
        <v>0</v>
      </c>
      <c r="X154" s="382">
        <v>0.8</v>
      </c>
      <c r="Y154" s="382">
        <v>5</v>
      </c>
      <c r="Z154" s="382">
        <v>17</v>
      </c>
      <c r="AA154" s="382">
        <v>0.3</v>
      </c>
      <c r="AB154" s="382">
        <v>0</v>
      </c>
      <c r="AC154" s="382">
        <v>3.1</v>
      </c>
      <c r="AD154" s="382">
        <v>1.7</v>
      </c>
      <c r="AE154" s="382">
        <v>857.1</v>
      </c>
    </row>
    <row r="155" spans="14:31" ht="18" customHeight="1">
      <c r="N155" s="209" t="s">
        <v>162</v>
      </c>
      <c r="O155" s="381" t="s">
        <v>680</v>
      </c>
      <c r="P155" s="384">
        <f t="shared" si="13"/>
        <v>0.9</v>
      </c>
      <c r="Q155" s="384">
        <f t="shared" si="14"/>
        <v>9.9</v>
      </c>
      <c r="S155" s="209" t="s">
        <v>162</v>
      </c>
      <c r="T155" s="381" t="s">
        <v>680</v>
      </c>
      <c r="U155" s="382">
        <v>1439.6</v>
      </c>
      <c r="V155" s="382">
        <v>0.9</v>
      </c>
      <c r="W155" s="382">
        <v>0</v>
      </c>
      <c r="X155" s="382">
        <v>1</v>
      </c>
      <c r="Y155" s="382">
        <v>1.8</v>
      </c>
      <c r="Z155" s="382">
        <v>2</v>
      </c>
      <c r="AA155" s="382">
        <v>0.6</v>
      </c>
      <c r="AB155" s="382">
        <v>0</v>
      </c>
      <c r="AC155" s="382">
        <v>1.1000000000000001</v>
      </c>
      <c r="AD155" s="382">
        <v>3.4</v>
      </c>
      <c r="AE155" s="382">
        <v>1450.3</v>
      </c>
    </row>
    <row r="156" spans="14:31" ht="18" customHeight="1">
      <c r="N156" s="209" t="s">
        <v>162</v>
      </c>
      <c r="O156" s="381" t="s">
        <v>681</v>
      </c>
      <c r="P156" s="384">
        <f t="shared" si="13"/>
        <v>565.9</v>
      </c>
      <c r="Q156" s="384">
        <f t="shared" si="14"/>
        <v>59.900000000000006</v>
      </c>
      <c r="S156" s="209" t="s">
        <v>162</v>
      </c>
      <c r="T156" s="381" t="s">
        <v>681</v>
      </c>
      <c r="U156" s="382">
        <v>665.1</v>
      </c>
      <c r="V156" s="382">
        <v>88.6</v>
      </c>
      <c r="W156" s="382">
        <v>477.3</v>
      </c>
      <c r="X156" s="382">
        <v>0</v>
      </c>
      <c r="Y156" s="382">
        <v>39.700000000000003</v>
      </c>
      <c r="Z156" s="382">
        <v>15.2</v>
      </c>
      <c r="AA156" s="382">
        <v>0.2</v>
      </c>
      <c r="AB156" s="382">
        <v>0</v>
      </c>
      <c r="AC156" s="382">
        <v>3.9</v>
      </c>
      <c r="AD156" s="382">
        <v>0.9</v>
      </c>
      <c r="AE156" s="382">
        <v>1291</v>
      </c>
    </row>
    <row r="157" spans="14:31" ht="18" customHeight="1">
      <c r="N157" s="209" t="s">
        <v>162</v>
      </c>
      <c r="O157" s="381" t="s">
        <v>682</v>
      </c>
      <c r="P157" s="384">
        <f t="shared" si="13"/>
        <v>205.7</v>
      </c>
      <c r="Q157" s="384">
        <f t="shared" si="14"/>
        <v>72.600000000000009</v>
      </c>
      <c r="S157" s="209" t="s">
        <v>162</v>
      </c>
      <c r="T157" s="381" t="s">
        <v>682</v>
      </c>
      <c r="U157" s="382">
        <v>1374.6</v>
      </c>
      <c r="V157" s="382">
        <v>38.700000000000003</v>
      </c>
      <c r="W157" s="382">
        <v>167</v>
      </c>
      <c r="X157" s="382">
        <v>0.5</v>
      </c>
      <c r="Y157" s="382">
        <v>62.5</v>
      </c>
      <c r="Z157" s="382">
        <v>4.4000000000000004</v>
      </c>
      <c r="AA157" s="382">
        <v>0.3</v>
      </c>
      <c r="AB157" s="382">
        <v>0</v>
      </c>
      <c r="AC157" s="382">
        <v>3.4</v>
      </c>
      <c r="AD157" s="382">
        <v>1.5</v>
      </c>
      <c r="AE157" s="382">
        <v>1652.9</v>
      </c>
    </row>
    <row r="158" spans="14:31" ht="18" customHeight="1">
      <c r="N158" s="209" t="s">
        <v>162</v>
      </c>
      <c r="O158" s="381" t="s">
        <v>683</v>
      </c>
      <c r="P158" s="384">
        <f t="shared" si="13"/>
        <v>6.5</v>
      </c>
      <c r="Q158" s="384">
        <f t="shared" si="14"/>
        <v>42.2</v>
      </c>
      <c r="S158" s="209" t="s">
        <v>162</v>
      </c>
      <c r="T158" s="381" t="s">
        <v>683</v>
      </c>
      <c r="U158" s="382">
        <v>791.4</v>
      </c>
      <c r="V158" s="382">
        <v>6.5</v>
      </c>
      <c r="W158" s="382">
        <v>0</v>
      </c>
      <c r="X158" s="382">
        <v>0</v>
      </c>
      <c r="Y158" s="382">
        <v>25.3</v>
      </c>
      <c r="Z158" s="382">
        <v>5.9</v>
      </c>
      <c r="AA158" s="382">
        <v>8.6</v>
      </c>
      <c r="AB158" s="382">
        <v>0</v>
      </c>
      <c r="AC158" s="382">
        <v>1.8</v>
      </c>
      <c r="AD158" s="382">
        <v>0.6</v>
      </c>
      <c r="AE158" s="382">
        <v>840</v>
      </c>
    </row>
    <row r="159" spans="14:31" ht="18" customHeight="1">
      <c r="N159" s="209" t="s">
        <v>162</v>
      </c>
      <c r="O159" s="381" t="s">
        <v>684</v>
      </c>
      <c r="P159" s="384">
        <f t="shared" si="13"/>
        <v>20.3</v>
      </c>
      <c r="Q159" s="384">
        <f t="shared" si="14"/>
        <v>0.2</v>
      </c>
      <c r="S159" s="209" t="s">
        <v>162</v>
      </c>
      <c r="T159" s="381" t="s">
        <v>684</v>
      </c>
      <c r="U159" s="382">
        <v>290.60000000000002</v>
      </c>
      <c r="V159" s="382">
        <v>19.3</v>
      </c>
      <c r="W159" s="382">
        <v>1</v>
      </c>
      <c r="X159" s="382">
        <v>0</v>
      </c>
      <c r="Y159" s="382">
        <v>0</v>
      </c>
      <c r="Z159" s="382">
        <v>0</v>
      </c>
      <c r="AA159" s="382">
        <v>0.1</v>
      </c>
      <c r="AB159" s="382">
        <v>0</v>
      </c>
      <c r="AC159" s="382">
        <v>0</v>
      </c>
      <c r="AD159" s="382">
        <v>0.1</v>
      </c>
      <c r="AE159" s="382">
        <v>311.10000000000002</v>
      </c>
    </row>
    <row r="160" spans="14:31" ht="18" customHeight="1">
      <c r="N160" s="209" t="s">
        <v>162</v>
      </c>
      <c r="O160" s="381" t="s">
        <v>685</v>
      </c>
      <c r="P160" s="384">
        <f t="shared" si="13"/>
        <v>11.7</v>
      </c>
      <c r="Q160" s="384">
        <f t="shared" si="14"/>
        <v>39.9</v>
      </c>
      <c r="S160" s="209" t="s">
        <v>162</v>
      </c>
      <c r="T160" s="381" t="s">
        <v>685</v>
      </c>
      <c r="U160" s="382">
        <v>482.1</v>
      </c>
      <c r="V160" s="382">
        <v>11.7</v>
      </c>
      <c r="W160" s="382">
        <v>0</v>
      </c>
      <c r="X160" s="382">
        <v>0.1</v>
      </c>
      <c r="Y160" s="382">
        <v>31.5</v>
      </c>
      <c r="Z160" s="382">
        <v>1.5</v>
      </c>
      <c r="AA160" s="382">
        <v>3.9</v>
      </c>
      <c r="AB160" s="382">
        <v>0</v>
      </c>
      <c r="AC160" s="382">
        <v>1.9</v>
      </c>
      <c r="AD160" s="382">
        <v>1</v>
      </c>
      <c r="AE160" s="382">
        <v>533.6</v>
      </c>
    </row>
    <row r="161" spans="14:31" ht="18" customHeight="1">
      <c r="N161" s="209" t="s">
        <v>163</v>
      </c>
      <c r="O161" s="381" t="s">
        <v>686</v>
      </c>
      <c r="P161" s="384">
        <f t="shared" si="13"/>
        <v>1042.5999999999999</v>
      </c>
      <c r="Q161" s="384">
        <f t="shared" si="14"/>
        <v>92.2</v>
      </c>
      <c r="S161" s="209" t="s">
        <v>163</v>
      </c>
      <c r="T161" s="381" t="s">
        <v>686</v>
      </c>
      <c r="U161" s="382">
        <v>3628.4</v>
      </c>
      <c r="V161" s="382">
        <v>967.6</v>
      </c>
      <c r="W161" s="382">
        <v>75</v>
      </c>
      <c r="X161" s="382">
        <v>0.5</v>
      </c>
      <c r="Y161" s="382">
        <v>63.5</v>
      </c>
      <c r="Z161" s="382">
        <v>0.4</v>
      </c>
      <c r="AA161" s="382">
        <v>1.2</v>
      </c>
      <c r="AB161" s="382">
        <v>0</v>
      </c>
      <c r="AC161" s="382">
        <v>3.6</v>
      </c>
      <c r="AD161" s="382">
        <v>23</v>
      </c>
      <c r="AE161" s="382">
        <v>4763.3</v>
      </c>
    </row>
    <row r="162" spans="14:31" ht="18" customHeight="1">
      <c r="N162" s="209" t="s">
        <v>163</v>
      </c>
      <c r="O162" s="381" t="s">
        <v>687</v>
      </c>
      <c r="P162" s="384">
        <f t="shared" si="13"/>
        <v>190</v>
      </c>
      <c r="Q162" s="384">
        <f t="shared" si="14"/>
        <v>31.6</v>
      </c>
      <c r="S162" s="209" t="s">
        <v>163</v>
      </c>
      <c r="T162" s="381" t="s">
        <v>687</v>
      </c>
      <c r="U162" s="382">
        <v>828.9</v>
      </c>
      <c r="V162" s="382">
        <v>180.5</v>
      </c>
      <c r="W162" s="382">
        <v>9.5</v>
      </c>
      <c r="X162" s="382">
        <v>0.2</v>
      </c>
      <c r="Y162" s="382">
        <v>21.3</v>
      </c>
      <c r="Z162" s="382">
        <v>0.2</v>
      </c>
      <c r="AA162" s="382">
        <v>0.5</v>
      </c>
      <c r="AB162" s="382">
        <v>0</v>
      </c>
      <c r="AC162" s="382">
        <v>1.3</v>
      </c>
      <c r="AD162" s="382">
        <v>8.1</v>
      </c>
      <c r="AE162" s="382">
        <v>1050.5</v>
      </c>
    </row>
    <row r="163" spans="14:31" ht="18" customHeight="1">
      <c r="N163" s="209" t="s">
        <v>163</v>
      </c>
      <c r="O163" s="381" t="s">
        <v>688</v>
      </c>
      <c r="P163" s="384">
        <f t="shared" si="13"/>
        <v>148.4</v>
      </c>
      <c r="Q163" s="384">
        <f t="shared" si="14"/>
        <v>16.599999999999998</v>
      </c>
      <c r="S163" s="209" t="s">
        <v>163</v>
      </c>
      <c r="T163" s="381" t="s">
        <v>688</v>
      </c>
      <c r="U163" s="382">
        <v>569</v>
      </c>
      <c r="V163" s="382">
        <v>142.6</v>
      </c>
      <c r="W163" s="382">
        <v>5.8</v>
      </c>
      <c r="X163" s="382">
        <v>0.1</v>
      </c>
      <c r="Y163" s="382">
        <v>11.5</v>
      </c>
      <c r="Z163" s="382">
        <v>0.1</v>
      </c>
      <c r="AA163" s="382">
        <v>0.2</v>
      </c>
      <c r="AB163" s="382">
        <v>0</v>
      </c>
      <c r="AC163" s="382">
        <v>0.7</v>
      </c>
      <c r="AD163" s="382">
        <v>4</v>
      </c>
      <c r="AE163" s="382">
        <v>734</v>
      </c>
    </row>
    <row r="164" spans="14:31" ht="18" customHeight="1">
      <c r="N164" s="209" t="s">
        <v>163</v>
      </c>
      <c r="O164" s="381" t="s">
        <v>689</v>
      </c>
      <c r="P164" s="384">
        <f t="shared" si="13"/>
        <v>441.7</v>
      </c>
      <c r="Q164" s="384">
        <f t="shared" si="14"/>
        <v>77.399999999999991</v>
      </c>
      <c r="S164" s="209" t="s">
        <v>163</v>
      </c>
      <c r="T164" s="381" t="s">
        <v>689</v>
      </c>
      <c r="U164" s="382">
        <v>3008.8</v>
      </c>
      <c r="V164" s="382">
        <v>441.7</v>
      </c>
      <c r="W164" s="382">
        <v>0</v>
      </c>
      <c r="X164" s="382">
        <v>0.5</v>
      </c>
      <c r="Y164" s="382">
        <v>45.7</v>
      </c>
      <c r="Z164" s="382">
        <v>0.3</v>
      </c>
      <c r="AA164" s="382">
        <v>0.9</v>
      </c>
      <c r="AB164" s="382">
        <v>0</v>
      </c>
      <c r="AC164" s="382">
        <v>2.8</v>
      </c>
      <c r="AD164" s="382">
        <v>27.2</v>
      </c>
      <c r="AE164" s="382">
        <v>3527.9</v>
      </c>
    </row>
    <row r="165" spans="14:31" ht="18" customHeight="1">
      <c r="N165" s="209" t="s">
        <v>163</v>
      </c>
      <c r="O165" s="381" t="s">
        <v>690</v>
      </c>
      <c r="P165" s="384">
        <f t="shared" si="13"/>
        <v>46.1</v>
      </c>
      <c r="Q165" s="384">
        <f t="shared" si="14"/>
        <v>10.999999999999998</v>
      </c>
      <c r="S165" s="209" t="s">
        <v>163</v>
      </c>
      <c r="T165" s="381" t="s">
        <v>690</v>
      </c>
      <c r="U165" s="382">
        <v>309.10000000000002</v>
      </c>
      <c r="V165" s="382">
        <v>44.1</v>
      </c>
      <c r="W165" s="382">
        <v>2</v>
      </c>
      <c r="X165" s="382">
        <v>0.1</v>
      </c>
      <c r="Y165" s="382">
        <v>8.1</v>
      </c>
      <c r="Z165" s="382">
        <v>0</v>
      </c>
      <c r="AA165" s="382">
        <v>0.2</v>
      </c>
      <c r="AB165" s="382">
        <v>0</v>
      </c>
      <c r="AC165" s="382">
        <v>0.5</v>
      </c>
      <c r="AD165" s="382">
        <v>2.1</v>
      </c>
      <c r="AE165" s="382">
        <v>366.2</v>
      </c>
    </row>
    <row r="166" spans="14:31" ht="18" customHeight="1">
      <c r="N166" s="209" t="s">
        <v>163</v>
      </c>
      <c r="O166" s="381" t="s">
        <v>691</v>
      </c>
      <c r="P166" s="384">
        <f t="shared" si="13"/>
        <v>210.79999999999998</v>
      </c>
      <c r="Q166" s="384">
        <f t="shared" si="14"/>
        <v>119.19999999999999</v>
      </c>
      <c r="S166" s="209" t="s">
        <v>163</v>
      </c>
      <c r="T166" s="381" t="s">
        <v>691</v>
      </c>
      <c r="U166" s="382">
        <v>1390.4</v>
      </c>
      <c r="V166" s="382">
        <v>77.599999999999994</v>
      </c>
      <c r="W166" s="382">
        <v>133.19999999999999</v>
      </c>
      <c r="X166" s="382">
        <v>0.1</v>
      </c>
      <c r="Y166" s="382">
        <v>84</v>
      </c>
      <c r="Z166" s="382">
        <v>0.2</v>
      </c>
      <c r="AA166" s="382">
        <v>1.7</v>
      </c>
      <c r="AB166" s="382">
        <v>0</v>
      </c>
      <c r="AC166" s="382">
        <v>4.3</v>
      </c>
      <c r="AD166" s="382">
        <v>28.9</v>
      </c>
      <c r="AE166" s="382">
        <v>1720.2</v>
      </c>
    </row>
    <row r="167" spans="14:31" ht="18" customHeight="1">
      <c r="N167" s="209" t="s">
        <v>163</v>
      </c>
      <c r="O167" s="381" t="s">
        <v>692</v>
      </c>
      <c r="P167" s="384">
        <f t="shared" si="13"/>
        <v>279.10000000000002</v>
      </c>
      <c r="Q167" s="384">
        <f t="shared" si="14"/>
        <v>114.6</v>
      </c>
      <c r="S167" s="209" t="s">
        <v>163</v>
      </c>
      <c r="T167" s="381" t="s">
        <v>692</v>
      </c>
      <c r="U167" s="382">
        <v>432.5</v>
      </c>
      <c r="V167" s="382">
        <v>90.5</v>
      </c>
      <c r="W167" s="382">
        <v>188.6</v>
      </c>
      <c r="X167" s="382">
        <v>0</v>
      </c>
      <c r="Y167" s="382">
        <v>106.9</v>
      </c>
      <c r="Z167" s="382">
        <v>0</v>
      </c>
      <c r="AA167" s="382">
        <v>0.3</v>
      </c>
      <c r="AB167" s="382">
        <v>0.1</v>
      </c>
      <c r="AC167" s="382">
        <v>5.7</v>
      </c>
      <c r="AD167" s="382">
        <v>1.6</v>
      </c>
      <c r="AE167" s="382">
        <v>826.2</v>
      </c>
    </row>
    <row r="168" spans="14:31" ht="18" customHeight="1">
      <c r="N168" s="209" t="s">
        <v>163</v>
      </c>
      <c r="O168" s="381" t="s">
        <v>693</v>
      </c>
      <c r="P168" s="384">
        <f t="shared" si="13"/>
        <v>432.7</v>
      </c>
      <c r="Q168" s="384">
        <f t="shared" si="14"/>
        <v>54.800000000000011</v>
      </c>
      <c r="S168" s="209" t="s">
        <v>163</v>
      </c>
      <c r="T168" s="381" t="s">
        <v>693</v>
      </c>
      <c r="U168" s="382">
        <v>2005.6</v>
      </c>
      <c r="V168" s="382">
        <v>368.7</v>
      </c>
      <c r="W168" s="382">
        <v>64</v>
      </c>
      <c r="X168" s="382">
        <v>0.2</v>
      </c>
      <c r="Y168" s="382">
        <v>38.200000000000003</v>
      </c>
      <c r="Z168" s="382">
        <v>0.2</v>
      </c>
      <c r="AA168" s="382">
        <v>0.7</v>
      </c>
      <c r="AB168" s="382">
        <v>0</v>
      </c>
      <c r="AC168" s="382">
        <v>2.2000000000000002</v>
      </c>
      <c r="AD168" s="382">
        <v>13.3</v>
      </c>
      <c r="AE168" s="382">
        <v>2493.1999999999998</v>
      </c>
    </row>
    <row r="169" spans="14:31" ht="18" customHeight="1">
      <c r="N169" s="209" t="s">
        <v>163</v>
      </c>
      <c r="O169" s="381" t="s">
        <v>694</v>
      </c>
      <c r="P169" s="384">
        <f t="shared" si="13"/>
        <v>101.5</v>
      </c>
      <c r="Q169" s="384">
        <f t="shared" si="14"/>
        <v>53.2</v>
      </c>
      <c r="S169" s="209" t="s">
        <v>163</v>
      </c>
      <c r="T169" s="381" t="s">
        <v>694</v>
      </c>
      <c r="U169" s="382">
        <v>1148.0999999999999</v>
      </c>
      <c r="V169" s="382">
        <v>99.7</v>
      </c>
      <c r="W169" s="382">
        <v>1.8</v>
      </c>
      <c r="X169" s="382">
        <v>0.2</v>
      </c>
      <c r="Y169" s="382">
        <v>41.8</v>
      </c>
      <c r="Z169" s="382">
        <v>3.1</v>
      </c>
      <c r="AA169" s="382">
        <v>0.7</v>
      </c>
      <c r="AB169" s="382">
        <v>0</v>
      </c>
      <c r="AC169" s="382">
        <v>3</v>
      </c>
      <c r="AD169" s="382">
        <v>4.4000000000000004</v>
      </c>
      <c r="AE169" s="382">
        <v>1302.7</v>
      </c>
    </row>
    <row r="170" spans="14:31" ht="18" customHeight="1">
      <c r="N170" s="209" t="s">
        <v>163</v>
      </c>
      <c r="O170" s="381" t="s">
        <v>695</v>
      </c>
      <c r="P170" s="384">
        <f t="shared" si="13"/>
        <v>427.3</v>
      </c>
      <c r="Q170" s="384">
        <f t="shared" si="14"/>
        <v>10.7</v>
      </c>
      <c r="S170" s="209" t="s">
        <v>163</v>
      </c>
      <c r="T170" s="381" t="s">
        <v>695</v>
      </c>
      <c r="U170" s="382">
        <v>441.4</v>
      </c>
      <c r="V170" s="382">
        <v>129.5</v>
      </c>
      <c r="W170" s="382">
        <v>297.8</v>
      </c>
      <c r="X170" s="382">
        <v>0</v>
      </c>
      <c r="Y170" s="382">
        <v>9</v>
      </c>
      <c r="Z170" s="382">
        <v>0</v>
      </c>
      <c r="AA170" s="382">
        <v>0.2</v>
      </c>
      <c r="AB170" s="382">
        <v>0</v>
      </c>
      <c r="AC170" s="382">
        <v>0.6</v>
      </c>
      <c r="AD170" s="382">
        <v>0.9</v>
      </c>
      <c r="AE170" s="382">
        <v>879.5</v>
      </c>
    </row>
    <row r="171" spans="14:31" ht="18" customHeight="1">
      <c r="N171" s="209" t="s">
        <v>163</v>
      </c>
      <c r="O171" s="381" t="s">
        <v>696</v>
      </c>
      <c r="P171" s="384">
        <f t="shared" si="13"/>
        <v>370.2</v>
      </c>
      <c r="Q171" s="384">
        <f t="shared" si="14"/>
        <v>61.9</v>
      </c>
      <c r="S171" s="209" t="s">
        <v>163</v>
      </c>
      <c r="T171" s="381" t="s">
        <v>696</v>
      </c>
      <c r="U171" s="382">
        <v>1843.6</v>
      </c>
      <c r="V171" s="382">
        <v>254.4</v>
      </c>
      <c r="W171" s="382">
        <v>115.8</v>
      </c>
      <c r="X171" s="382">
        <v>0.2</v>
      </c>
      <c r="Y171" s="382">
        <v>48.9</v>
      </c>
      <c r="Z171" s="382">
        <v>3.6</v>
      </c>
      <c r="AA171" s="382">
        <v>0.8</v>
      </c>
      <c r="AB171" s="382">
        <v>0</v>
      </c>
      <c r="AC171" s="382">
        <v>3.1</v>
      </c>
      <c r="AD171" s="382">
        <v>5.3</v>
      </c>
      <c r="AE171" s="382">
        <v>2275.6999999999998</v>
      </c>
    </row>
    <row r="172" spans="14:31" ht="18" customHeight="1">
      <c r="N172" s="209" t="s">
        <v>130</v>
      </c>
      <c r="O172" s="381" t="s">
        <v>697</v>
      </c>
      <c r="P172" s="384">
        <f t="shared" si="13"/>
        <v>216</v>
      </c>
      <c r="Q172" s="384">
        <f t="shared" si="14"/>
        <v>9.4</v>
      </c>
      <c r="S172" s="209" t="s">
        <v>130</v>
      </c>
      <c r="T172" s="381" t="s">
        <v>697</v>
      </c>
      <c r="U172" s="382">
        <v>228.3</v>
      </c>
      <c r="V172" s="382">
        <v>67.2</v>
      </c>
      <c r="W172" s="382">
        <v>148.80000000000001</v>
      </c>
      <c r="X172" s="382">
        <v>0</v>
      </c>
      <c r="Y172" s="382">
        <v>7.8</v>
      </c>
      <c r="Z172" s="382">
        <v>0</v>
      </c>
      <c r="AA172" s="382">
        <v>0.1</v>
      </c>
      <c r="AB172" s="382">
        <v>0</v>
      </c>
      <c r="AC172" s="382">
        <v>0.6</v>
      </c>
      <c r="AD172" s="382">
        <v>0.9</v>
      </c>
      <c r="AE172" s="382">
        <v>453.8</v>
      </c>
    </row>
    <row r="173" spans="14:31" ht="18" customHeight="1">
      <c r="N173" s="209" t="s">
        <v>130</v>
      </c>
      <c r="O173" s="381" t="s">
        <v>698</v>
      </c>
      <c r="P173" s="384">
        <f t="shared" si="13"/>
        <v>563.70000000000005</v>
      </c>
      <c r="Q173" s="384">
        <f t="shared" si="14"/>
        <v>31.499999999999996</v>
      </c>
      <c r="S173" s="209" t="s">
        <v>130</v>
      </c>
      <c r="T173" s="381" t="s">
        <v>698</v>
      </c>
      <c r="U173" s="382">
        <v>868.3</v>
      </c>
      <c r="V173" s="382">
        <v>203.9</v>
      </c>
      <c r="W173" s="382">
        <v>359.8</v>
      </c>
      <c r="X173" s="382">
        <v>0</v>
      </c>
      <c r="Y173" s="382">
        <v>23.4</v>
      </c>
      <c r="Z173" s="382">
        <v>0.9</v>
      </c>
      <c r="AA173" s="382">
        <v>0.5</v>
      </c>
      <c r="AB173" s="382">
        <v>0</v>
      </c>
      <c r="AC173" s="382">
        <v>1.4</v>
      </c>
      <c r="AD173" s="382">
        <v>5.3</v>
      </c>
      <c r="AE173" s="382">
        <v>1463.6</v>
      </c>
    </row>
    <row r="174" spans="14:31" ht="18" customHeight="1">
      <c r="N174" s="209" t="s">
        <v>164</v>
      </c>
      <c r="O174" s="381" t="s">
        <v>699</v>
      </c>
      <c r="P174" s="384">
        <f t="shared" si="13"/>
        <v>68.2</v>
      </c>
      <c r="Q174" s="384">
        <f t="shared" si="14"/>
        <v>30.200000000000003</v>
      </c>
      <c r="S174" s="209" t="s">
        <v>164</v>
      </c>
      <c r="T174" s="381" t="s">
        <v>699</v>
      </c>
      <c r="U174" s="382">
        <v>599.79999999999995</v>
      </c>
      <c r="V174" s="382">
        <v>64.2</v>
      </c>
      <c r="W174" s="382">
        <v>4</v>
      </c>
      <c r="X174" s="382">
        <v>0</v>
      </c>
      <c r="Y174" s="382">
        <v>21.6</v>
      </c>
      <c r="Z174" s="382">
        <v>1.7</v>
      </c>
      <c r="AA174" s="382">
        <v>1.2</v>
      </c>
      <c r="AB174" s="382">
        <v>0</v>
      </c>
      <c r="AC174" s="382">
        <v>1.3</v>
      </c>
      <c r="AD174" s="382">
        <v>4.4000000000000004</v>
      </c>
      <c r="AE174" s="382">
        <v>698.2</v>
      </c>
    </row>
    <row r="175" spans="14:31" ht="18" customHeight="1">
      <c r="N175" s="209" t="s">
        <v>164</v>
      </c>
      <c r="O175" s="381" t="s">
        <v>700</v>
      </c>
      <c r="P175" s="384">
        <f t="shared" si="13"/>
        <v>37</v>
      </c>
      <c r="Q175" s="384">
        <f t="shared" si="14"/>
        <v>15.5</v>
      </c>
      <c r="S175" s="209" t="s">
        <v>164</v>
      </c>
      <c r="T175" s="381" t="s">
        <v>700</v>
      </c>
      <c r="U175" s="382">
        <v>233.5</v>
      </c>
      <c r="V175" s="382">
        <v>37</v>
      </c>
      <c r="W175" s="382">
        <v>0</v>
      </c>
      <c r="X175" s="382">
        <v>0.1</v>
      </c>
      <c r="Y175" s="382">
        <v>10.9</v>
      </c>
      <c r="Z175" s="382">
        <v>0.8</v>
      </c>
      <c r="AA175" s="382">
        <v>0.6</v>
      </c>
      <c r="AB175" s="382">
        <v>0</v>
      </c>
      <c r="AC175" s="382">
        <v>0.7</v>
      </c>
      <c r="AD175" s="382">
        <v>2.4</v>
      </c>
      <c r="AE175" s="382">
        <v>285.8</v>
      </c>
    </row>
    <row r="176" spans="14:31" ht="18" customHeight="1">
      <c r="N176" s="209" t="s">
        <v>164</v>
      </c>
      <c r="O176" s="381" t="s">
        <v>701</v>
      </c>
      <c r="P176" s="384">
        <f t="shared" si="13"/>
        <v>12.1</v>
      </c>
      <c r="Q176" s="384">
        <f t="shared" si="14"/>
        <v>8.9</v>
      </c>
      <c r="S176" s="209" t="s">
        <v>164</v>
      </c>
      <c r="T176" s="381" t="s">
        <v>701</v>
      </c>
      <c r="U176" s="382">
        <v>170</v>
      </c>
      <c r="V176" s="382">
        <v>12.1</v>
      </c>
      <c r="W176" s="382">
        <v>0</v>
      </c>
      <c r="X176" s="382">
        <v>0</v>
      </c>
      <c r="Y176" s="382">
        <v>6.3</v>
      </c>
      <c r="Z176" s="382">
        <v>0.5</v>
      </c>
      <c r="AA176" s="382">
        <v>0.4</v>
      </c>
      <c r="AB176" s="382">
        <v>0</v>
      </c>
      <c r="AC176" s="382">
        <v>0.4</v>
      </c>
      <c r="AD176" s="382">
        <v>1.3</v>
      </c>
      <c r="AE176" s="382">
        <v>191.1</v>
      </c>
    </row>
    <row r="177" spans="14:31" ht="18" customHeight="1">
      <c r="N177" s="209" t="s">
        <v>164</v>
      </c>
      <c r="O177" s="381" t="s">
        <v>702</v>
      </c>
      <c r="P177" s="384">
        <f t="shared" si="13"/>
        <v>171.8</v>
      </c>
      <c r="Q177" s="384">
        <f t="shared" si="14"/>
        <v>57.7</v>
      </c>
      <c r="S177" s="209" t="s">
        <v>164</v>
      </c>
      <c r="T177" s="381" t="s">
        <v>702</v>
      </c>
      <c r="U177" s="382">
        <v>436.2</v>
      </c>
      <c r="V177" s="382">
        <v>51.1</v>
      </c>
      <c r="W177" s="382">
        <v>120.7</v>
      </c>
      <c r="X177" s="382">
        <v>0.4</v>
      </c>
      <c r="Y177" s="382">
        <v>38.6</v>
      </c>
      <c r="Z177" s="382">
        <v>2.5</v>
      </c>
      <c r="AA177" s="382">
        <v>1.4</v>
      </c>
      <c r="AB177" s="382">
        <v>0</v>
      </c>
      <c r="AC177" s="382">
        <v>2.5</v>
      </c>
      <c r="AD177" s="382">
        <v>12.3</v>
      </c>
      <c r="AE177" s="382">
        <v>665.8</v>
      </c>
    </row>
    <row r="178" spans="14:31" ht="18" customHeight="1">
      <c r="N178" s="209" t="s">
        <v>164</v>
      </c>
      <c r="O178" s="381" t="s">
        <v>703</v>
      </c>
      <c r="P178" s="384">
        <f t="shared" si="13"/>
        <v>62</v>
      </c>
      <c r="Q178" s="384">
        <f t="shared" si="14"/>
        <v>82.9</v>
      </c>
      <c r="S178" s="209" t="s">
        <v>164</v>
      </c>
      <c r="T178" s="381" t="s">
        <v>703</v>
      </c>
      <c r="U178" s="382">
        <v>376.4</v>
      </c>
      <c r="V178" s="382">
        <v>61.8</v>
      </c>
      <c r="W178" s="382">
        <v>0.2</v>
      </c>
      <c r="X178" s="382">
        <v>1.1000000000000001</v>
      </c>
      <c r="Y178" s="382">
        <v>49</v>
      </c>
      <c r="Z178" s="382">
        <v>19</v>
      </c>
      <c r="AA178" s="382">
        <v>7.2</v>
      </c>
      <c r="AB178" s="382">
        <v>0</v>
      </c>
      <c r="AC178" s="382">
        <v>5.9</v>
      </c>
      <c r="AD178" s="382">
        <v>0.7</v>
      </c>
      <c r="AE178" s="382">
        <v>521.20000000000005</v>
      </c>
    </row>
    <row r="179" spans="14:31" ht="18" customHeight="1">
      <c r="N179" s="209" t="s">
        <v>164</v>
      </c>
      <c r="O179" s="381" t="s">
        <v>704</v>
      </c>
      <c r="P179" s="384">
        <f t="shared" si="13"/>
        <v>409.4</v>
      </c>
      <c r="Q179" s="384">
        <f t="shared" si="14"/>
        <v>69.900000000000006</v>
      </c>
      <c r="S179" s="209" t="s">
        <v>164</v>
      </c>
      <c r="T179" s="381" t="s">
        <v>704</v>
      </c>
      <c r="U179" s="382">
        <v>1276.4000000000001</v>
      </c>
      <c r="V179" s="382">
        <v>409.4</v>
      </c>
      <c r="W179" s="382">
        <v>0</v>
      </c>
      <c r="X179" s="382">
        <v>0</v>
      </c>
      <c r="Y179" s="382">
        <v>69.900000000000006</v>
      </c>
      <c r="Z179" s="382">
        <v>0</v>
      </c>
      <c r="AA179" s="382">
        <v>0</v>
      </c>
      <c r="AB179" s="382">
        <v>0</v>
      </c>
      <c r="AC179" s="382">
        <v>0</v>
      </c>
      <c r="AD179" s="382">
        <v>0</v>
      </c>
      <c r="AE179" s="382">
        <v>1755.7</v>
      </c>
    </row>
    <row r="180" spans="14:31" ht="18" customHeight="1">
      <c r="N180" s="209" t="s">
        <v>164</v>
      </c>
      <c r="O180" s="381" t="s">
        <v>705</v>
      </c>
      <c r="P180" s="384">
        <f t="shared" si="13"/>
        <v>369.4</v>
      </c>
      <c r="Q180" s="384">
        <f t="shared" si="14"/>
        <v>75.899999999999991</v>
      </c>
      <c r="S180" s="209" t="s">
        <v>164</v>
      </c>
      <c r="T180" s="381" t="s">
        <v>705</v>
      </c>
      <c r="U180" s="382">
        <v>1165.9000000000001</v>
      </c>
      <c r="V180" s="382">
        <v>368.7</v>
      </c>
      <c r="W180" s="382">
        <v>0.7</v>
      </c>
      <c r="X180" s="382">
        <v>0</v>
      </c>
      <c r="Y180" s="382">
        <v>65.3</v>
      </c>
      <c r="Z180" s="382">
        <v>3.3</v>
      </c>
      <c r="AA180" s="382">
        <v>2.2999999999999998</v>
      </c>
      <c r="AB180" s="382">
        <v>0</v>
      </c>
      <c r="AC180" s="382">
        <v>3.7</v>
      </c>
      <c r="AD180" s="382">
        <v>1.3</v>
      </c>
      <c r="AE180" s="382">
        <v>1611.2</v>
      </c>
    </row>
    <row r="181" spans="14:31" ht="18" customHeight="1">
      <c r="N181" s="209" t="s">
        <v>164</v>
      </c>
      <c r="O181" s="381" t="s">
        <v>706</v>
      </c>
      <c r="P181" s="384">
        <f t="shared" si="13"/>
        <v>52.8</v>
      </c>
      <c r="Q181" s="384">
        <f t="shared" si="14"/>
        <v>8</v>
      </c>
      <c r="S181" s="209" t="s">
        <v>164</v>
      </c>
      <c r="T181" s="381" t="s">
        <v>706</v>
      </c>
      <c r="U181" s="382">
        <v>168.6</v>
      </c>
      <c r="V181" s="382">
        <v>52.8</v>
      </c>
      <c r="W181" s="382">
        <v>0</v>
      </c>
      <c r="X181" s="382">
        <v>0</v>
      </c>
      <c r="Y181" s="382">
        <v>6.3</v>
      </c>
      <c r="Z181" s="382">
        <v>0.3</v>
      </c>
      <c r="AA181" s="382">
        <v>0.5</v>
      </c>
      <c r="AB181" s="382">
        <v>0</v>
      </c>
      <c r="AC181" s="382">
        <v>0.4</v>
      </c>
      <c r="AD181" s="382">
        <v>0.5</v>
      </c>
      <c r="AE181" s="382">
        <v>229.4</v>
      </c>
    </row>
    <row r="182" spans="14:31" ht="18" customHeight="1">
      <c r="N182" s="209" t="s">
        <v>164</v>
      </c>
      <c r="O182" s="381" t="s">
        <v>707</v>
      </c>
      <c r="P182" s="384">
        <f t="shared" si="13"/>
        <v>29.7</v>
      </c>
      <c r="Q182" s="384">
        <f t="shared" si="14"/>
        <v>13.5</v>
      </c>
      <c r="S182" s="209" t="s">
        <v>164</v>
      </c>
      <c r="T182" s="381" t="s">
        <v>707</v>
      </c>
      <c r="U182" s="382">
        <v>451.6</v>
      </c>
      <c r="V182" s="382">
        <v>29.7</v>
      </c>
      <c r="W182" s="382">
        <v>0</v>
      </c>
      <c r="X182" s="382">
        <v>0</v>
      </c>
      <c r="Y182" s="382">
        <v>11.1</v>
      </c>
      <c r="Z182" s="382">
        <v>0.9</v>
      </c>
      <c r="AA182" s="382">
        <v>0.5</v>
      </c>
      <c r="AB182" s="382">
        <v>0</v>
      </c>
      <c r="AC182" s="382">
        <v>0.7</v>
      </c>
      <c r="AD182" s="382">
        <v>0.3</v>
      </c>
      <c r="AE182" s="382">
        <v>494.7</v>
      </c>
    </row>
    <row r="183" spans="14:31" ht="18" customHeight="1">
      <c r="N183" s="209" t="s">
        <v>164</v>
      </c>
      <c r="O183" s="381" t="s">
        <v>708</v>
      </c>
      <c r="P183" s="384">
        <f t="shared" si="13"/>
        <v>81.7</v>
      </c>
      <c r="Q183" s="384">
        <f t="shared" si="14"/>
        <v>5</v>
      </c>
      <c r="S183" s="209" t="s">
        <v>164</v>
      </c>
      <c r="T183" s="381" t="s">
        <v>708</v>
      </c>
      <c r="U183" s="382">
        <v>98.6</v>
      </c>
      <c r="V183" s="382">
        <v>29.8</v>
      </c>
      <c r="W183" s="382">
        <v>51.9</v>
      </c>
      <c r="X183" s="382">
        <v>0</v>
      </c>
      <c r="Y183" s="382">
        <v>4</v>
      </c>
      <c r="Z183" s="382">
        <v>0.2</v>
      </c>
      <c r="AA183" s="382">
        <v>0.3</v>
      </c>
      <c r="AB183" s="382">
        <v>0</v>
      </c>
      <c r="AC183" s="382">
        <v>0.2</v>
      </c>
      <c r="AD183" s="382">
        <v>0.3</v>
      </c>
      <c r="AE183" s="382">
        <v>185.4</v>
      </c>
    </row>
    <row r="184" spans="14:31" ht="18" customHeight="1">
      <c r="N184" s="209" t="s">
        <v>164</v>
      </c>
      <c r="O184" s="381" t="s">
        <v>709</v>
      </c>
      <c r="P184" s="384">
        <f t="shared" si="13"/>
        <v>60</v>
      </c>
      <c r="Q184" s="384">
        <f t="shared" si="14"/>
        <v>17.499999999999996</v>
      </c>
      <c r="S184" s="209" t="s">
        <v>164</v>
      </c>
      <c r="T184" s="381" t="s">
        <v>709</v>
      </c>
      <c r="U184" s="382">
        <v>270.89999999999998</v>
      </c>
      <c r="V184" s="382">
        <v>60</v>
      </c>
      <c r="W184" s="382">
        <v>0</v>
      </c>
      <c r="X184" s="382">
        <v>0.1</v>
      </c>
      <c r="Y184" s="382">
        <v>15</v>
      </c>
      <c r="Z184" s="382">
        <v>0.7</v>
      </c>
      <c r="AA184" s="382">
        <v>0.5</v>
      </c>
      <c r="AB184" s="382">
        <v>0</v>
      </c>
      <c r="AC184" s="382">
        <v>0.9</v>
      </c>
      <c r="AD184" s="382">
        <v>0.3</v>
      </c>
      <c r="AE184" s="382">
        <v>348.4</v>
      </c>
    </row>
    <row r="185" spans="14:31" ht="18" customHeight="1">
      <c r="N185" s="209" t="s">
        <v>164</v>
      </c>
      <c r="O185" s="381" t="s">
        <v>710</v>
      </c>
      <c r="P185" s="384">
        <f t="shared" si="13"/>
        <v>58.400000000000006</v>
      </c>
      <c r="Q185" s="384">
        <f t="shared" si="14"/>
        <v>15</v>
      </c>
      <c r="S185" s="209" t="s">
        <v>164</v>
      </c>
      <c r="T185" s="381" t="s">
        <v>710</v>
      </c>
      <c r="U185" s="382">
        <v>168.5</v>
      </c>
      <c r="V185" s="382">
        <v>58.2</v>
      </c>
      <c r="W185" s="382">
        <v>0.2</v>
      </c>
      <c r="X185" s="382">
        <v>0</v>
      </c>
      <c r="Y185" s="382">
        <v>13.3</v>
      </c>
      <c r="Z185" s="382">
        <v>0.5</v>
      </c>
      <c r="AA185" s="382">
        <v>0.4</v>
      </c>
      <c r="AB185" s="382">
        <v>0</v>
      </c>
      <c r="AC185" s="382">
        <v>0.6</v>
      </c>
      <c r="AD185" s="382">
        <v>0.2</v>
      </c>
      <c r="AE185" s="382">
        <v>242</v>
      </c>
    </row>
    <row r="186" spans="14:31" ht="18" customHeight="1">
      <c r="N186" s="209" t="s">
        <v>164</v>
      </c>
      <c r="O186" s="381" t="s">
        <v>711</v>
      </c>
      <c r="P186" s="384">
        <f t="shared" si="13"/>
        <v>45.7</v>
      </c>
      <c r="Q186" s="384">
        <f t="shared" si="14"/>
        <v>19.100000000000001</v>
      </c>
      <c r="S186" s="209" t="s">
        <v>164</v>
      </c>
      <c r="T186" s="381" t="s">
        <v>711</v>
      </c>
      <c r="U186" s="382">
        <v>388.2</v>
      </c>
      <c r="V186" s="382">
        <v>45.7</v>
      </c>
      <c r="W186" s="382">
        <v>0</v>
      </c>
      <c r="X186" s="382">
        <v>0.1</v>
      </c>
      <c r="Y186" s="382">
        <v>15.7</v>
      </c>
      <c r="Z186" s="382">
        <v>1.2</v>
      </c>
      <c r="AA186" s="382">
        <v>0.6</v>
      </c>
      <c r="AB186" s="382">
        <v>0</v>
      </c>
      <c r="AC186" s="382">
        <v>1</v>
      </c>
      <c r="AD186" s="382">
        <v>0.5</v>
      </c>
      <c r="AE186" s="382">
        <v>453</v>
      </c>
    </row>
    <row r="187" spans="14:31" ht="18" customHeight="1">
      <c r="N187" s="209" t="s">
        <v>164</v>
      </c>
      <c r="O187" s="381" t="s">
        <v>712</v>
      </c>
      <c r="P187" s="384">
        <f t="shared" si="13"/>
        <v>53.099999999999994</v>
      </c>
      <c r="Q187" s="384">
        <f t="shared" si="14"/>
        <v>39</v>
      </c>
      <c r="S187" s="209" t="s">
        <v>164</v>
      </c>
      <c r="T187" s="381" t="s">
        <v>712</v>
      </c>
      <c r="U187" s="382">
        <v>288.3</v>
      </c>
      <c r="V187" s="382">
        <v>52.3</v>
      </c>
      <c r="W187" s="382">
        <v>0.8</v>
      </c>
      <c r="X187" s="382">
        <v>0.1</v>
      </c>
      <c r="Y187" s="382">
        <v>16.600000000000001</v>
      </c>
      <c r="Z187" s="382">
        <v>2.5</v>
      </c>
      <c r="AA187" s="382">
        <v>0.5</v>
      </c>
      <c r="AB187" s="382">
        <v>0</v>
      </c>
      <c r="AC187" s="382">
        <v>1.2</v>
      </c>
      <c r="AD187" s="382">
        <v>18.100000000000001</v>
      </c>
      <c r="AE187" s="382">
        <v>380.5</v>
      </c>
    </row>
    <row r="188" spans="14:31" ht="18" customHeight="1">
      <c r="N188" s="209" t="s">
        <v>164</v>
      </c>
      <c r="O188" s="381" t="s">
        <v>713</v>
      </c>
      <c r="P188" s="384">
        <f t="shared" si="13"/>
        <v>189.3</v>
      </c>
      <c r="Q188" s="384">
        <f t="shared" si="14"/>
        <v>172.2</v>
      </c>
      <c r="S188" s="209" t="s">
        <v>164</v>
      </c>
      <c r="T188" s="381" t="s">
        <v>713</v>
      </c>
      <c r="U188" s="382">
        <v>1086.0999999999999</v>
      </c>
      <c r="V188" s="382">
        <v>144</v>
      </c>
      <c r="W188" s="382">
        <v>45.3</v>
      </c>
      <c r="X188" s="382">
        <v>0</v>
      </c>
      <c r="Y188" s="382">
        <v>132.80000000000001</v>
      </c>
      <c r="Z188" s="382">
        <v>4.2</v>
      </c>
      <c r="AA188" s="382">
        <v>4.2</v>
      </c>
      <c r="AB188" s="382">
        <v>0</v>
      </c>
      <c r="AC188" s="382">
        <v>7.2</v>
      </c>
      <c r="AD188" s="382">
        <v>23.8</v>
      </c>
      <c r="AE188" s="382">
        <v>1447.7</v>
      </c>
    </row>
    <row r="189" spans="14:31" ht="18" customHeight="1">
      <c r="N189" s="209" t="s">
        <v>165</v>
      </c>
      <c r="O189" s="381" t="s">
        <v>714</v>
      </c>
      <c r="P189" s="384">
        <f t="shared" si="13"/>
        <v>25.6</v>
      </c>
      <c r="Q189" s="384">
        <f t="shared" si="14"/>
        <v>76.300000000000011</v>
      </c>
      <c r="S189" s="209" t="s">
        <v>165</v>
      </c>
      <c r="T189" s="381" t="s">
        <v>714</v>
      </c>
      <c r="U189" s="382">
        <v>2153.1999999999998</v>
      </c>
      <c r="V189" s="382">
        <v>25.6</v>
      </c>
      <c r="W189" s="382">
        <v>0</v>
      </c>
      <c r="X189" s="382">
        <v>0.2</v>
      </c>
      <c r="Y189" s="382">
        <v>50.9</v>
      </c>
      <c r="Z189" s="382">
        <v>3.1</v>
      </c>
      <c r="AA189" s="382">
        <v>8.1999999999999993</v>
      </c>
      <c r="AB189" s="382">
        <v>0</v>
      </c>
      <c r="AC189" s="382">
        <v>3.2</v>
      </c>
      <c r="AD189" s="382">
        <v>10.7</v>
      </c>
      <c r="AE189" s="382">
        <v>2255.1999999999998</v>
      </c>
    </row>
    <row r="190" spans="14:31" ht="18" customHeight="1">
      <c r="N190" s="209" t="s">
        <v>165</v>
      </c>
      <c r="O190" s="381" t="s">
        <v>715</v>
      </c>
      <c r="P190" s="384">
        <f t="shared" si="13"/>
        <v>27.2</v>
      </c>
      <c r="Q190" s="384">
        <f t="shared" si="14"/>
        <v>15.5</v>
      </c>
      <c r="S190" s="209" t="s">
        <v>165</v>
      </c>
      <c r="T190" s="381" t="s">
        <v>715</v>
      </c>
      <c r="U190" s="382">
        <v>421.5</v>
      </c>
      <c r="V190" s="382">
        <v>27.2</v>
      </c>
      <c r="W190" s="382">
        <v>0</v>
      </c>
      <c r="X190" s="382">
        <v>0</v>
      </c>
      <c r="Y190" s="382">
        <v>10.3</v>
      </c>
      <c r="Z190" s="382">
        <v>0.6</v>
      </c>
      <c r="AA190" s="382">
        <v>1.8</v>
      </c>
      <c r="AB190" s="382">
        <v>0</v>
      </c>
      <c r="AC190" s="382">
        <v>0.6</v>
      </c>
      <c r="AD190" s="382">
        <v>2.2000000000000002</v>
      </c>
      <c r="AE190" s="382">
        <v>464.3</v>
      </c>
    </row>
    <row r="191" spans="14:31" ht="18" customHeight="1">
      <c r="N191" s="209" t="s">
        <v>165</v>
      </c>
      <c r="O191" s="381" t="s">
        <v>716</v>
      </c>
      <c r="P191" s="384">
        <f t="shared" si="13"/>
        <v>3.4</v>
      </c>
      <c r="Q191" s="384">
        <f t="shared" si="14"/>
        <v>0.9</v>
      </c>
      <c r="S191" s="209" t="s">
        <v>165</v>
      </c>
      <c r="T191" s="381" t="s">
        <v>716</v>
      </c>
      <c r="U191" s="382">
        <v>3210.3</v>
      </c>
      <c r="V191" s="382">
        <v>3.4</v>
      </c>
      <c r="W191" s="382">
        <v>0</v>
      </c>
      <c r="X191" s="382">
        <v>0</v>
      </c>
      <c r="Y191" s="382">
        <v>0.8</v>
      </c>
      <c r="Z191" s="382">
        <v>0</v>
      </c>
      <c r="AA191" s="382">
        <v>0.1</v>
      </c>
      <c r="AB191" s="382">
        <v>0</v>
      </c>
      <c r="AC191" s="382">
        <v>0</v>
      </c>
      <c r="AD191" s="382">
        <v>0</v>
      </c>
      <c r="AE191" s="382">
        <v>3214.7</v>
      </c>
    </row>
    <row r="192" spans="14:31" ht="18" customHeight="1">
      <c r="N192" s="209" t="s">
        <v>165</v>
      </c>
      <c r="O192" s="381" t="s">
        <v>717</v>
      </c>
      <c r="P192" s="384">
        <f t="shared" si="13"/>
        <v>1.8</v>
      </c>
      <c r="Q192" s="384">
        <f t="shared" si="14"/>
        <v>0.4</v>
      </c>
      <c r="S192" s="209" t="s">
        <v>165</v>
      </c>
      <c r="T192" s="381" t="s">
        <v>717</v>
      </c>
      <c r="U192" s="382">
        <v>1205.3</v>
      </c>
      <c r="V192" s="382">
        <v>1.8</v>
      </c>
      <c r="W192" s="382">
        <v>0</v>
      </c>
      <c r="X192" s="382">
        <v>0</v>
      </c>
      <c r="Y192" s="382">
        <v>0.4</v>
      </c>
      <c r="Z192" s="382">
        <v>0</v>
      </c>
      <c r="AA192" s="382">
        <v>0</v>
      </c>
      <c r="AB192" s="382">
        <v>0</v>
      </c>
      <c r="AC192" s="382">
        <v>0</v>
      </c>
      <c r="AD192" s="382">
        <v>0</v>
      </c>
      <c r="AE192" s="382">
        <v>1207.5999999999999</v>
      </c>
    </row>
    <row r="193" spans="14:31" ht="18" customHeight="1">
      <c r="N193" s="209" t="s">
        <v>165</v>
      </c>
      <c r="O193" s="381" t="s">
        <v>718</v>
      </c>
      <c r="P193" s="384">
        <f t="shared" si="13"/>
        <v>0</v>
      </c>
      <c r="Q193" s="384">
        <f t="shared" si="14"/>
        <v>0</v>
      </c>
      <c r="S193" s="209" t="s">
        <v>165</v>
      </c>
      <c r="T193" s="381" t="s">
        <v>718</v>
      </c>
      <c r="U193" s="382">
        <v>11</v>
      </c>
      <c r="V193" s="382">
        <v>0</v>
      </c>
      <c r="W193" s="382">
        <v>0</v>
      </c>
      <c r="X193" s="382">
        <v>0</v>
      </c>
      <c r="Y193" s="382">
        <v>0</v>
      </c>
      <c r="Z193" s="382">
        <v>0</v>
      </c>
      <c r="AA193" s="382">
        <v>0</v>
      </c>
      <c r="AB193" s="382">
        <v>0</v>
      </c>
      <c r="AC193" s="382">
        <v>0</v>
      </c>
      <c r="AD193" s="382">
        <v>0</v>
      </c>
      <c r="AE193" s="382">
        <v>11</v>
      </c>
    </row>
    <row r="194" spans="14:31" ht="18" customHeight="1">
      <c r="N194" s="209" t="s">
        <v>165</v>
      </c>
      <c r="O194" s="381" t="s">
        <v>719</v>
      </c>
      <c r="P194" s="384">
        <f t="shared" si="13"/>
        <v>430.5</v>
      </c>
      <c r="Q194" s="384">
        <f t="shared" si="14"/>
        <v>316</v>
      </c>
      <c r="S194" s="209" t="s">
        <v>165</v>
      </c>
      <c r="T194" s="381" t="s">
        <v>719</v>
      </c>
      <c r="U194" s="382">
        <v>6316.3</v>
      </c>
      <c r="V194" s="382">
        <v>430.5</v>
      </c>
      <c r="W194" s="382">
        <v>0</v>
      </c>
      <c r="X194" s="382">
        <v>0.1</v>
      </c>
      <c r="Y194" s="382">
        <v>209.4</v>
      </c>
      <c r="Z194" s="382">
        <v>12.7</v>
      </c>
      <c r="AA194" s="382">
        <v>37.6</v>
      </c>
      <c r="AB194" s="382">
        <v>0</v>
      </c>
      <c r="AC194" s="382">
        <v>12.2</v>
      </c>
      <c r="AD194" s="382">
        <v>44</v>
      </c>
      <c r="AE194" s="382">
        <v>7062.7</v>
      </c>
    </row>
    <row r="195" spans="14:31" ht="18" customHeight="1">
      <c r="N195" s="209" t="s">
        <v>165</v>
      </c>
      <c r="O195" s="381" t="s">
        <v>720</v>
      </c>
      <c r="P195" s="384">
        <f t="shared" si="13"/>
        <v>79.3</v>
      </c>
      <c r="Q195" s="384">
        <f t="shared" si="14"/>
        <v>44.000000000000007</v>
      </c>
      <c r="S195" s="209" t="s">
        <v>165</v>
      </c>
      <c r="T195" s="381" t="s">
        <v>720</v>
      </c>
      <c r="U195" s="382">
        <v>977.2</v>
      </c>
      <c r="V195" s="382">
        <v>79.3</v>
      </c>
      <c r="W195" s="382">
        <v>0</v>
      </c>
      <c r="X195" s="382">
        <v>0</v>
      </c>
      <c r="Y195" s="382">
        <v>29</v>
      </c>
      <c r="Z195" s="382">
        <v>1.8</v>
      </c>
      <c r="AA195" s="382">
        <v>5.4</v>
      </c>
      <c r="AB195" s="382">
        <v>0</v>
      </c>
      <c r="AC195" s="382">
        <v>1.7</v>
      </c>
      <c r="AD195" s="382">
        <v>6.1</v>
      </c>
      <c r="AE195" s="382">
        <v>1100.4000000000001</v>
      </c>
    </row>
    <row r="196" spans="14:31" ht="18" customHeight="1">
      <c r="N196" s="209" t="s">
        <v>165</v>
      </c>
      <c r="O196" s="381" t="s">
        <v>721</v>
      </c>
      <c r="P196" s="384">
        <f t="shared" si="13"/>
        <v>234.8</v>
      </c>
      <c r="Q196" s="384">
        <f t="shared" si="14"/>
        <v>103.19999999999997</v>
      </c>
      <c r="S196" s="209" t="s">
        <v>165</v>
      </c>
      <c r="T196" s="381" t="s">
        <v>721</v>
      </c>
      <c r="U196" s="382">
        <v>2604.6999999999998</v>
      </c>
      <c r="V196" s="382">
        <v>234.8</v>
      </c>
      <c r="W196" s="382">
        <v>0</v>
      </c>
      <c r="X196" s="382">
        <v>0.1</v>
      </c>
      <c r="Y196" s="382">
        <v>66.099999999999994</v>
      </c>
      <c r="Z196" s="382">
        <v>4.8</v>
      </c>
      <c r="AA196" s="382">
        <v>15.1</v>
      </c>
      <c r="AB196" s="382">
        <v>0</v>
      </c>
      <c r="AC196" s="382">
        <v>3.8</v>
      </c>
      <c r="AD196" s="382">
        <v>13.3</v>
      </c>
      <c r="AE196" s="382">
        <v>2942.7</v>
      </c>
    </row>
    <row r="197" spans="14:31" ht="18" customHeight="1">
      <c r="N197" s="209" t="s">
        <v>165</v>
      </c>
      <c r="O197" s="381" t="s">
        <v>722</v>
      </c>
      <c r="P197" s="384">
        <f t="shared" si="13"/>
        <v>117.8</v>
      </c>
      <c r="Q197" s="384">
        <f t="shared" si="14"/>
        <v>42.8</v>
      </c>
      <c r="S197" s="209" t="s">
        <v>165</v>
      </c>
      <c r="T197" s="381" t="s">
        <v>722</v>
      </c>
      <c r="U197" s="382">
        <v>1236.9000000000001</v>
      </c>
      <c r="V197" s="382">
        <v>117.8</v>
      </c>
      <c r="W197" s="382">
        <v>0</v>
      </c>
      <c r="X197" s="382">
        <v>0</v>
      </c>
      <c r="Y197" s="382">
        <v>27.8</v>
      </c>
      <c r="Z197" s="382">
        <v>1.7</v>
      </c>
      <c r="AA197" s="382">
        <v>5.9</v>
      </c>
      <c r="AB197" s="382">
        <v>0</v>
      </c>
      <c r="AC197" s="382">
        <v>1.6</v>
      </c>
      <c r="AD197" s="382">
        <v>5.8</v>
      </c>
      <c r="AE197" s="382">
        <v>1397.6</v>
      </c>
    </row>
    <row r="198" spans="14:31" ht="18" customHeight="1">
      <c r="N198" s="209" t="s">
        <v>165</v>
      </c>
      <c r="O198" s="381" t="s">
        <v>723</v>
      </c>
      <c r="P198" s="384">
        <f t="shared" si="13"/>
        <v>14.7</v>
      </c>
      <c r="Q198" s="384">
        <f t="shared" si="14"/>
        <v>12.799999999999999</v>
      </c>
      <c r="S198" s="209" t="s">
        <v>165</v>
      </c>
      <c r="T198" s="381" t="s">
        <v>723</v>
      </c>
      <c r="U198" s="382">
        <v>354.9</v>
      </c>
      <c r="V198" s="382">
        <v>14.7</v>
      </c>
      <c r="W198" s="382">
        <v>0</v>
      </c>
      <c r="X198" s="382">
        <v>0</v>
      </c>
      <c r="Y198" s="382">
        <v>8.4</v>
      </c>
      <c r="Z198" s="382">
        <v>0.5</v>
      </c>
      <c r="AA198" s="382">
        <v>1.7</v>
      </c>
      <c r="AB198" s="382">
        <v>0</v>
      </c>
      <c r="AC198" s="382">
        <v>0.5</v>
      </c>
      <c r="AD198" s="382">
        <v>1.7</v>
      </c>
      <c r="AE198" s="382">
        <v>382.4</v>
      </c>
    </row>
    <row r="199" spans="14:31" ht="18" customHeight="1">
      <c r="N199" s="209" t="s">
        <v>165</v>
      </c>
      <c r="O199" s="381" t="s">
        <v>724</v>
      </c>
      <c r="P199" s="384">
        <f t="shared" si="13"/>
        <v>2</v>
      </c>
      <c r="Q199" s="384">
        <f t="shared" si="14"/>
        <v>4.7</v>
      </c>
      <c r="S199" s="209" t="s">
        <v>165</v>
      </c>
      <c r="T199" s="381" t="s">
        <v>724</v>
      </c>
      <c r="U199" s="382">
        <v>76.400000000000006</v>
      </c>
      <c r="V199" s="382">
        <v>2</v>
      </c>
      <c r="W199" s="382">
        <v>0</v>
      </c>
      <c r="X199" s="382">
        <v>0</v>
      </c>
      <c r="Y199" s="382">
        <v>2.7</v>
      </c>
      <c r="Z199" s="382">
        <v>0.2</v>
      </c>
      <c r="AA199" s="382">
        <v>1</v>
      </c>
      <c r="AB199" s="382">
        <v>0</v>
      </c>
      <c r="AC199" s="382">
        <v>0.2</v>
      </c>
      <c r="AD199" s="382">
        <v>0.6</v>
      </c>
      <c r="AE199" s="382">
        <v>83</v>
      </c>
    </row>
    <row r="200" spans="14:31" ht="18" customHeight="1">
      <c r="N200" s="209" t="s">
        <v>165</v>
      </c>
      <c r="O200" s="381" t="s">
        <v>725</v>
      </c>
      <c r="P200" s="384">
        <f t="shared" si="13"/>
        <v>27.4</v>
      </c>
      <c r="Q200" s="384">
        <f t="shared" si="14"/>
        <v>67.000000000000014</v>
      </c>
      <c r="S200" s="209" t="s">
        <v>165</v>
      </c>
      <c r="T200" s="381" t="s">
        <v>725</v>
      </c>
      <c r="U200" s="382">
        <v>1169.2</v>
      </c>
      <c r="V200" s="382">
        <v>27.4</v>
      </c>
      <c r="W200" s="382">
        <v>0</v>
      </c>
      <c r="X200" s="382">
        <v>0.1</v>
      </c>
      <c r="Y200" s="382">
        <v>42.7</v>
      </c>
      <c r="Z200" s="382">
        <v>2.6</v>
      </c>
      <c r="AA200" s="382">
        <v>10.1</v>
      </c>
      <c r="AB200" s="382">
        <v>0</v>
      </c>
      <c r="AC200" s="382">
        <v>2.6</v>
      </c>
      <c r="AD200" s="382">
        <v>8.9</v>
      </c>
      <c r="AE200" s="382">
        <v>1263.5999999999999</v>
      </c>
    </row>
    <row r="201" spans="14:31" ht="18" customHeight="1">
      <c r="N201" s="209" t="s">
        <v>165</v>
      </c>
      <c r="O201" s="381" t="s">
        <v>726</v>
      </c>
      <c r="P201" s="384">
        <f t="shared" si="13"/>
        <v>45.1</v>
      </c>
      <c r="Q201" s="384">
        <f t="shared" si="14"/>
        <v>70.3</v>
      </c>
      <c r="S201" s="209" t="s">
        <v>165</v>
      </c>
      <c r="T201" s="381" t="s">
        <v>726</v>
      </c>
      <c r="U201" s="382">
        <v>1716</v>
      </c>
      <c r="V201" s="382">
        <v>45.1</v>
      </c>
      <c r="W201" s="382">
        <v>0</v>
      </c>
      <c r="X201" s="382">
        <v>0.1</v>
      </c>
      <c r="Y201" s="382">
        <v>45.3</v>
      </c>
      <c r="Z201" s="382">
        <v>2.8</v>
      </c>
      <c r="AA201" s="382">
        <v>9.8000000000000007</v>
      </c>
      <c r="AB201" s="382">
        <v>0</v>
      </c>
      <c r="AC201" s="382">
        <v>2.7</v>
      </c>
      <c r="AD201" s="382">
        <v>9.6</v>
      </c>
      <c r="AE201" s="382">
        <v>1831.3</v>
      </c>
    </row>
    <row r="202" spans="14:31" ht="18" customHeight="1">
      <c r="N202" s="209" t="s">
        <v>165</v>
      </c>
      <c r="O202" s="381" t="s">
        <v>727</v>
      </c>
      <c r="P202" s="384">
        <f t="shared" ref="P202:P265" si="15">SUM(V202:W202)</f>
        <v>38</v>
      </c>
      <c r="Q202" s="384">
        <f t="shared" ref="Q202:Q265" si="16">SUM(X202:AD202)</f>
        <v>12.100000000000001</v>
      </c>
      <c r="S202" s="209" t="s">
        <v>165</v>
      </c>
      <c r="T202" s="381" t="s">
        <v>727</v>
      </c>
      <c r="U202" s="382">
        <v>473.8</v>
      </c>
      <c r="V202" s="382">
        <v>38</v>
      </c>
      <c r="W202" s="382">
        <v>0</v>
      </c>
      <c r="X202" s="382">
        <v>0</v>
      </c>
      <c r="Y202" s="382">
        <v>8.3000000000000007</v>
      </c>
      <c r="Z202" s="382">
        <v>0.4</v>
      </c>
      <c r="AA202" s="382">
        <v>1.5</v>
      </c>
      <c r="AB202" s="382">
        <v>0</v>
      </c>
      <c r="AC202" s="382">
        <v>0.4</v>
      </c>
      <c r="AD202" s="382">
        <v>1.5</v>
      </c>
      <c r="AE202" s="382">
        <v>523.79999999999995</v>
      </c>
    </row>
    <row r="203" spans="14:31" ht="18" customHeight="1">
      <c r="N203" s="209" t="s">
        <v>166</v>
      </c>
      <c r="O203" s="381" t="s">
        <v>728</v>
      </c>
      <c r="P203" s="384">
        <f t="shared" si="15"/>
        <v>39.9</v>
      </c>
      <c r="Q203" s="384">
        <f t="shared" si="16"/>
        <v>45.2</v>
      </c>
      <c r="S203" s="209" t="s">
        <v>166</v>
      </c>
      <c r="T203" s="381" t="s">
        <v>728</v>
      </c>
      <c r="U203" s="382">
        <v>1089.8</v>
      </c>
      <c r="V203" s="382">
        <v>39.9</v>
      </c>
      <c r="W203" s="382">
        <v>0</v>
      </c>
      <c r="X203" s="382">
        <v>0.1</v>
      </c>
      <c r="Y203" s="382">
        <v>25.2</v>
      </c>
      <c r="Z203" s="382">
        <v>0.2</v>
      </c>
      <c r="AA203" s="382">
        <v>1.1000000000000001</v>
      </c>
      <c r="AB203" s="382">
        <v>0</v>
      </c>
      <c r="AC203" s="382">
        <v>1.5</v>
      </c>
      <c r="AD203" s="382">
        <v>17.100000000000001</v>
      </c>
      <c r="AE203" s="382">
        <v>1174.8</v>
      </c>
    </row>
    <row r="204" spans="14:31" ht="18" customHeight="1">
      <c r="N204" s="209" t="s">
        <v>166</v>
      </c>
      <c r="O204" s="381" t="s">
        <v>729</v>
      </c>
      <c r="P204" s="384">
        <f t="shared" si="15"/>
        <v>9.4</v>
      </c>
      <c r="Q204" s="384">
        <f t="shared" si="16"/>
        <v>11.2</v>
      </c>
      <c r="S204" s="209" t="s">
        <v>166</v>
      </c>
      <c r="T204" s="381" t="s">
        <v>729</v>
      </c>
      <c r="U204" s="382">
        <v>309.39999999999998</v>
      </c>
      <c r="V204" s="382">
        <v>9.4</v>
      </c>
      <c r="W204" s="382">
        <v>0</v>
      </c>
      <c r="X204" s="382">
        <v>0</v>
      </c>
      <c r="Y204" s="382">
        <v>6.3</v>
      </c>
      <c r="Z204" s="382">
        <v>0</v>
      </c>
      <c r="AA204" s="382">
        <v>0.4</v>
      </c>
      <c r="AB204" s="382">
        <v>0</v>
      </c>
      <c r="AC204" s="382">
        <v>0.4</v>
      </c>
      <c r="AD204" s="382">
        <v>4.0999999999999996</v>
      </c>
      <c r="AE204" s="382">
        <v>329.9</v>
      </c>
    </row>
    <row r="205" spans="14:31" ht="18" customHeight="1">
      <c r="N205" s="209" t="s">
        <v>166</v>
      </c>
      <c r="O205" s="381" t="s">
        <v>730</v>
      </c>
      <c r="P205" s="384">
        <f t="shared" si="15"/>
        <v>79.3</v>
      </c>
      <c r="Q205" s="384">
        <f t="shared" si="16"/>
        <v>63.8</v>
      </c>
      <c r="S205" s="209" t="s">
        <v>166</v>
      </c>
      <c r="T205" s="381" t="s">
        <v>730</v>
      </c>
      <c r="U205" s="382">
        <v>941.3</v>
      </c>
      <c r="V205" s="382">
        <v>79.3</v>
      </c>
      <c r="W205" s="382">
        <v>0</v>
      </c>
      <c r="X205" s="382">
        <v>0.1</v>
      </c>
      <c r="Y205" s="382">
        <v>36.9</v>
      </c>
      <c r="Z205" s="382">
        <v>0.3</v>
      </c>
      <c r="AA205" s="382">
        <v>1</v>
      </c>
      <c r="AB205" s="382">
        <v>0</v>
      </c>
      <c r="AC205" s="382">
        <v>2</v>
      </c>
      <c r="AD205" s="382">
        <v>23.5</v>
      </c>
      <c r="AE205" s="382">
        <v>1084.2</v>
      </c>
    </row>
    <row r="206" spans="14:31" ht="18" customHeight="1">
      <c r="N206" s="209" t="s">
        <v>166</v>
      </c>
      <c r="O206" s="381" t="s">
        <v>731</v>
      </c>
      <c r="P206" s="384">
        <f t="shared" si="15"/>
        <v>502.5</v>
      </c>
      <c r="Q206" s="384">
        <f t="shared" si="16"/>
        <v>98.5</v>
      </c>
      <c r="S206" s="209" t="s">
        <v>166</v>
      </c>
      <c r="T206" s="381" t="s">
        <v>731</v>
      </c>
      <c r="U206" s="382">
        <v>3009.8</v>
      </c>
      <c r="V206" s="382">
        <v>261.60000000000002</v>
      </c>
      <c r="W206" s="382">
        <v>240.9</v>
      </c>
      <c r="X206" s="382">
        <v>0.3</v>
      </c>
      <c r="Y206" s="382">
        <v>55.7</v>
      </c>
      <c r="Z206" s="382">
        <v>0.4</v>
      </c>
      <c r="AA206" s="382">
        <v>3.5</v>
      </c>
      <c r="AB206" s="382">
        <v>0</v>
      </c>
      <c r="AC206" s="382">
        <v>3.2</v>
      </c>
      <c r="AD206" s="382">
        <v>35.4</v>
      </c>
      <c r="AE206" s="382">
        <v>3610.8</v>
      </c>
    </row>
    <row r="207" spans="14:31" ht="18" customHeight="1">
      <c r="N207" s="209" t="s">
        <v>166</v>
      </c>
      <c r="O207" s="381" t="s">
        <v>732</v>
      </c>
      <c r="P207" s="384">
        <f t="shared" si="15"/>
        <v>0</v>
      </c>
      <c r="Q207" s="384">
        <f t="shared" si="16"/>
        <v>0</v>
      </c>
      <c r="S207" s="209" t="s">
        <v>166</v>
      </c>
      <c r="T207" s="381" t="s">
        <v>732</v>
      </c>
      <c r="U207" s="382">
        <v>740.9</v>
      </c>
      <c r="V207" s="382">
        <v>0</v>
      </c>
      <c r="W207" s="382">
        <v>0</v>
      </c>
      <c r="X207" s="382">
        <v>0</v>
      </c>
      <c r="Y207" s="382">
        <v>0</v>
      </c>
      <c r="Z207" s="382">
        <v>0</v>
      </c>
      <c r="AA207" s="382">
        <v>0</v>
      </c>
      <c r="AB207" s="382">
        <v>0</v>
      </c>
      <c r="AC207" s="382">
        <v>0</v>
      </c>
      <c r="AD207" s="382">
        <v>0</v>
      </c>
      <c r="AE207" s="382">
        <v>740.9</v>
      </c>
    </row>
    <row r="208" spans="14:31" ht="18" customHeight="1">
      <c r="N208" s="209" t="s">
        <v>166</v>
      </c>
      <c r="O208" s="381" t="s">
        <v>733</v>
      </c>
      <c r="P208" s="384">
        <f t="shared" si="15"/>
        <v>125.9</v>
      </c>
      <c r="Q208" s="384">
        <f t="shared" si="16"/>
        <v>29.900000000000006</v>
      </c>
      <c r="S208" s="209" t="s">
        <v>166</v>
      </c>
      <c r="T208" s="381" t="s">
        <v>733</v>
      </c>
      <c r="U208" s="382">
        <v>1795</v>
      </c>
      <c r="V208" s="382">
        <v>125.9</v>
      </c>
      <c r="W208" s="382">
        <v>0</v>
      </c>
      <c r="X208" s="382">
        <v>0.1</v>
      </c>
      <c r="Y208" s="382">
        <v>16.3</v>
      </c>
      <c r="Z208" s="382">
        <v>0.1</v>
      </c>
      <c r="AA208" s="382">
        <v>1.1000000000000001</v>
      </c>
      <c r="AB208" s="382">
        <v>0</v>
      </c>
      <c r="AC208" s="382">
        <v>0.9</v>
      </c>
      <c r="AD208" s="382">
        <v>11.4</v>
      </c>
      <c r="AE208" s="382">
        <v>1950.7</v>
      </c>
    </row>
    <row r="209" spans="14:31" ht="18" customHeight="1">
      <c r="N209" s="209" t="s">
        <v>166</v>
      </c>
      <c r="O209" s="381" t="s">
        <v>734</v>
      </c>
      <c r="P209" s="384">
        <f t="shared" si="15"/>
        <v>8.8000000000000007</v>
      </c>
      <c r="Q209" s="384">
        <f t="shared" si="16"/>
        <v>2.2000000000000002</v>
      </c>
      <c r="S209" s="209" t="s">
        <v>166</v>
      </c>
      <c r="T209" s="381" t="s">
        <v>734</v>
      </c>
      <c r="U209" s="382">
        <v>175.2</v>
      </c>
      <c r="V209" s="382">
        <v>8.8000000000000007</v>
      </c>
      <c r="W209" s="382">
        <v>0</v>
      </c>
      <c r="X209" s="382">
        <v>0</v>
      </c>
      <c r="Y209" s="382">
        <v>1.2</v>
      </c>
      <c r="Z209" s="382">
        <v>0</v>
      </c>
      <c r="AA209" s="382">
        <v>0.1</v>
      </c>
      <c r="AB209" s="382">
        <v>0</v>
      </c>
      <c r="AC209" s="382">
        <v>0.1</v>
      </c>
      <c r="AD209" s="382">
        <v>0.8</v>
      </c>
      <c r="AE209" s="382">
        <v>186.2</v>
      </c>
    </row>
    <row r="210" spans="14:31" ht="18" customHeight="1">
      <c r="N210" s="209" t="s">
        <v>166</v>
      </c>
      <c r="O210" s="381" t="s">
        <v>735</v>
      </c>
      <c r="P210" s="384">
        <f t="shared" si="15"/>
        <v>84.4</v>
      </c>
      <c r="Q210" s="384">
        <f t="shared" si="16"/>
        <v>23.2</v>
      </c>
      <c r="S210" s="209" t="s">
        <v>166</v>
      </c>
      <c r="T210" s="381" t="s">
        <v>735</v>
      </c>
      <c r="U210" s="382">
        <v>698.2</v>
      </c>
      <c r="V210" s="382">
        <v>84.4</v>
      </c>
      <c r="W210" s="382">
        <v>0</v>
      </c>
      <c r="X210" s="382">
        <v>0</v>
      </c>
      <c r="Y210" s="382">
        <v>12.9</v>
      </c>
      <c r="Z210" s="382">
        <v>0.1</v>
      </c>
      <c r="AA210" s="382">
        <v>0.8</v>
      </c>
      <c r="AB210" s="382">
        <v>0</v>
      </c>
      <c r="AC210" s="382">
        <v>0.7</v>
      </c>
      <c r="AD210" s="382">
        <v>8.6999999999999993</v>
      </c>
      <c r="AE210" s="382">
        <v>805.8</v>
      </c>
    </row>
    <row r="211" spans="14:31" ht="18" customHeight="1">
      <c r="N211" s="209" t="s">
        <v>166</v>
      </c>
      <c r="O211" s="381" t="s">
        <v>736</v>
      </c>
      <c r="P211" s="384">
        <f t="shared" si="15"/>
        <v>91.4</v>
      </c>
      <c r="Q211" s="384">
        <f t="shared" si="16"/>
        <v>30.900000000000002</v>
      </c>
      <c r="S211" s="209" t="s">
        <v>166</v>
      </c>
      <c r="T211" s="381" t="s">
        <v>736</v>
      </c>
      <c r="U211" s="382">
        <v>952.4</v>
      </c>
      <c r="V211" s="382">
        <v>83.9</v>
      </c>
      <c r="W211" s="382">
        <v>7.5</v>
      </c>
      <c r="X211" s="382">
        <v>0</v>
      </c>
      <c r="Y211" s="382">
        <v>17.5</v>
      </c>
      <c r="Z211" s="382">
        <v>0.1</v>
      </c>
      <c r="AA211" s="382">
        <v>1.1000000000000001</v>
      </c>
      <c r="AB211" s="382">
        <v>0</v>
      </c>
      <c r="AC211" s="382">
        <v>1</v>
      </c>
      <c r="AD211" s="382">
        <v>11.2</v>
      </c>
      <c r="AE211" s="382">
        <v>1074.7</v>
      </c>
    </row>
    <row r="212" spans="14:31" ht="18" customHeight="1">
      <c r="N212" s="209" t="s">
        <v>166</v>
      </c>
      <c r="O212" s="381" t="s">
        <v>737</v>
      </c>
      <c r="P212" s="384">
        <f t="shared" si="15"/>
        <v>70</v>
      </c>
      <c r="Q212" s="384">
        <f t="shared" si="16"/>
        <v>40.699999999999996</v>
      </c>
      <c r="S212" s="209" t="s">
        <v>166</v>
      </c>
      <c r="T212" s="381" t="s">
        <v>737</v>
      </c>
      <c r="U212" s="382">
        <v>985.8</v>
      </c>
      <c r="V212" s="382">
        <v>70</v>
      </c>
      <c r="W212" s="382">
        <v>0</v>
      </c>
      <c r="X212" s="382">
        <v>0</v>
      </c>
      <c r="Y212" s="382">
        <v>22.8</v>
      </c>
      <c r="Z212" s="382">
        <v>0.2</v>
      </c>
      <c r="AA212" s="382">
        <v>1.4</v>
      </c>
      <c r="AB212" s="382">
        <v>0</v>
      </c>
      <c r="AC212" s="382">
        <v>1.2</v>
      </c>
      <c r="AD212" s="382">
        <v>15.1</v>
      </c>
      <c r="AE212" s="382">
        <v>1096.5999999999999</v>
      </c>
    </row>
    <row r="213" spans="14:31" ht="18" customHeight="1">
      <c r="N213" s="209" t="s">
        <v>166</v>
      </c>
      <c r="O213" s="381" t="s">
        <v>738</v>
      </c>
      <c r="P213" s="384">
        <f t="shared" si="15"/>
        <v>0</v>
      </c>
      <c r="Q213" s="384">
        <f t="shared" si="16"/>
        <v>33.200000000000003</v>
      </c>
      <c r="S213" s="209" t="s">
        <v>166</v>
      </c>
      <c r="T213" s="381" t="s">
        <v>738</v>
      </c>
      <c r="U213" s="382">
        <v>193.4</v>
      </c>
      <c r="V213" s="382">
        <v>0</v>
      </c>
      <c r="W213" s="382">
        <v>0</v>
      </c>
      <c r="X213" s="382">
        <v>0</v>
      </c>
      <c r="Y213" s="382">
        <v>30.6</v>
      </c>
      <c r="Z213" s="382">
        <v>0.1</v>
      </c>
      <c r="AA213" s="382">
        <v>0.9</v>
      </c>
      <c r="AB213" s="382">
        <v>0</v>
      </c>
      <c r="AC213" s="382">
        <v>1.6</v>
      </c>
      <c r="AD213" s="382">
        <v>0</v>
      </c>
      <c r="AE213" s="382">
        <v>226.5</v>
      </c>
    </row>
    <row r="214" spans="14:31" ht="18" customHeight="1">
      <c r="N214" s="209" t="s">
        <v>166</v>
      </c>
      <c r="O214" s="381" t="s">
        <v>739</v>
      </c>
      <c r="P214" s="384">
        <f t="shared" si="15"/>
        <v>136.30000000000001</v>
      </c>
      <c r="Q214" s="384">
        <f t="shared" si="16"/>
        <v>71.7</v>
      </c>
      <c r="S214" s="209" t="s">
        <v>166</v>
      </c>
      <c r="T214" s="381" t="s">
        <v>739</v>
      </c>
      <c r="U214" s="382">
        <v>1223.7</v>
      </c>
      <c r="V214" s="382">
        <v>136.30000000000001</v>
      </c>
      <c r="W214" s="382">
        <v>0</v>
      </c>
      <c r="X214" s="382">
        <v>0</v>
      </c>
      <c r="Y214" s="382">
        <v>40.4</v>
      </c>
      <c r="Z214" s="382">
        <v>0.2</v>
      </c>
      <c r="AA214" s="382">
        <v>2.4</v>
      </c>
      <c r="AB214" s="382">
        <v>0</v>
      </c>
      <c r="AC214" s="382">
        <v>2.2000000000000002</v>
      </c>
      <c r="AD214" s="382">
        <v>26.5</v>
      </c>
      <c r="AE214" s="382">
        <v>1431.8</v>
      </c>
    </row>
    <row r="215" spans="14:31" ht="18" customHeight="1">
      <c r="N215" s="209" t="s">
        <v>167</v>
      </c>
      <c r="O215" s="381" t="s">
        <v>740</v>
      </c>
      <c r="P215" s="384">
        <f t="shared" si="15"/>
        <v>79.3</v>
      </c>
      <c r="Q215" s="384">
        <f t="shared" si="16"/>
        <v>252</v>
      </c>
      <c r="S215" s="209" t="s">
        <v>167</v>
      </c>
      <c r="T215" s="381" t="s">
        <v>740</v>
      </c>
      <c r="U215" s="382">
        <v>2874.1</v>
      </c>
      <c r="V215" s="382">
        <v>79.3</v>
      </c>
      <c r="W215" s="382">
        <v>0</v>
      </c>
      <c r="X215" s="382">
        <v>0.1</v>
      </c>
      <c r="Y215" s="382">
        <v>235.4</v>
      </c>
      <c r="Z215" s="382">
        <v>0.4</v>
      </c>
      <c r="AA215" s="382">
        <v>0.5</v>
      </c>
      <c r="AB215" s="382">
        <v>0</v>
      </c>
      <c r="AC215" s="382">
        <v>12</v>
      </c>
      <c r="AD215" s="382">
        <v>3.6</v>
      </c>
      <c r="AE215" s="382">
        <v>3205.2</v>
      </c>
    </row>
    <row r="216" spans="14:31" ht="18" customHeight="1">
      <c r="N216" s="209" t="s">
        <v>167</v>
      </c>
      <c r="O216" s="381" t="s">
        <v>741</v>
      </c>
      <c r="P216" s="384">
        <f t="shared" si="15"/>
        <v>348.79999999999995</v>
      </c>
      <c r="Q216" s="384">
        <f t="shared" si="16"/>
        <v>115.69999999999999</v>
      </c>
      <c r="S216" s="209" t="s">
        <v>167</v>
      </c>
      <c r="T216" s="381" t="s">
        <v>741</v>
      </c>
      <c r="U216" s="382">
        <v>2151.1</v>
      </c>
      <c r="V216" s="382">
        <v>323.39999999999998</v>
      </c>
      <c r="W216" s="382">
        <v>25.4</v>
      </c>
      <c r="X216" s="382">
        <v>0.6</v>
      </c>
      <c r="Y216" s="382">
        <v>103.8</v>
      </c>
      <c r="Z216" s="382">
        <v>0.5</v>
      </c>
      <c r="AA216" s="382">
        <v>0.6</v>
      </c>
      <c r="AB216" s="382">
        <v>0</v>
      </c>
      <c r="AC216" s="382">
        <v>5.8</v>
      </c>
      <c r="AD216" s="382">
        <v>4.4000000000000004</v>
      </c>
      <c r="AE216" s="382">
        <v>2615.6</v>
      </c>
    </row>
    <row r="217" spans="14:31" ht="18" customHeight="1">
      <c r="N217" s="209" t="s">
        <v>167</v>
      </c>
      <c r="O217" s="381" t="s">
        <v>742</v>
      </c>
      <c r="P217" s="384">
        <f t="shared" si="15"/>
        <v>108.4</v>
      </c>
      <c r="Q217" s="384">
        <f t="shared" si="16"/>
        <v>28.1</v>
      </c>
      <c r="S217" s="209" t="s">
        <v>167</v>
      </c>
      <c r="T217" s="381" t="s">
        <v>742</v>
      </c>
      <c r="U217" s="382">
        <v>760.5</v>
      </c>
      <c r="V217" s="382">
        <v>64.2</v>
      </c>
      <c r="W217" s="382">
        <v>44.2</v>
      </c>
      <c r="X217" s="382">
        <v>0.1</v>
      </c>
      <c r="Y217" s="382">
        <v>14.2</v>
      </c>
      <c r="Z217" s="382">
        <v>0</v>
      </c>
      <c r="AA217" s="382">
        <v>0.4</v>
      </c>
      <c r="AB217" s="382">
        <v>0</v>
      </c>
      <c r="AC217" s="382">
        <v>0.8</v>
      </c>
      <c r="AD217" s="382">
        <v>12.6</v>
      </c>
      <c r="AE217" s="382">
        <v>896.9</v>
      </c>
    </row>
    <row r="218" spans="14:31" ht="18" customHeight="1">
      <c r="N218" s="209" t="s">
        <v>167</v>
      </c>
      <c r="O218" s="381" t="s">
        <v>743</v>
      </c>
      <c r="P218" s="384">
        <f t="shared" si="15"/>
        <v>255.5</v>
      </c>
      <c r="Q218" s="384">
        <f t="shared" si="16"/>
        <v>40.5</v>
      </c>
      <c r="S218" s="209" t="s">
        <v>167</v>
      </c>
      <c r="T218" s="381" t="s">
        <v>743</v>
      </c>
      <c r="U218" s="382">
        <v>1400.5</v>
      </c>
      <c r="V218" s="382">
        <v>255.3</v>
      </c>
      <c r="W218" s="382">
        <v>0.2</v>
      </c>
      <c r="X218" s="382">
        <v>0.2</v>
      </c>
      <c r="Y218" s="382">
        <v>34.9</v>
      </c>
      <c r="Z218" s="382">
        <v>0.3</v>
      </c>
      <c r="AA218" s="382">
        <v>0.5</v>
      </c>
      <c r="AB218" s="382">
        <v>0</v>
      </c>
      <c r="AC218" s="382">
        <v>2</v>
      </c>
      <c r="AD218" s="382">
        <v>2.6</v>
      </c>
      <c r="AE218" s="382">
        <v>1696.3</v>
      </c>
    </row>
    <row r="219" spans="14:31" ht="18" customHeight="1">
      <c r="N219" s="209" t="s">
        <v>167</v>
      </c>
      <c r="O219" s="381" t="s">
        <v>744</v>
      </c>
      <c r="P219" s="384">
        <f t="shared" si="15"/>
        <v>69.400000000000006</v>
      </c>
      <c r="Q219" s="384">
        <f t="shared" si="16"/>
        <v>51.2</v>
      </c>
      <c r="S219" s="209" t="s">
        <v>167</v>
      </c>
      <c r="T219" s="381" t="s">
        <v>744</v>
      </c>
      <c r="U219" s="382">
        <v>1138.5</v>
      </c>
      <c r="V219" s="382">
        <v>66.5</v>
      </c>
      <c r="W219" s="382">
        <v>2.9</v>
      </c>
      <c r="X219" s="382">
        <v>0</v>
      </c>
      <c r="Y219" s="382">
        <v>41.5</v>
      </c>
      <c r="Z219" s="382">
        <v>0.2</v>
      </c>
      <c r="AA219" s="382">
        <v>1.9</v>
      </c>
      <c r="AB219" s="382">
        <v>0</v>
      </c>
      <c r="AC219" s="382">
        <v>2.1</v>
      </c>
      <c r="AD219" s="382">
        <v>5.5</v>
      </c>
      <c r="AE219" s="382">
        <v>1259.3</v>
      </c>
    </row>
    <row r="220" spans="14:31" ht="18" customHeight="1">
      <c r="N220" s="209" t="s">
        <v>167</v>
      </c>
      <c r="O220" s="381" t="s">
        <v>745</v>
      </c>
      <c r="P220" s="384">
        <f t="shared" si="15"/>
        <v>19.2</v>
      </c>
      <c r="Q220" s="384">
        <f t="shared" si="16"/>
        <v>14.199999999999998</v>
      </c>
      <c r="S220" s="209" t="s">
        <v>167</v>
      </c>
      <c r="T220" s="381" t="s">
        <v>745</v>
      </c>
      <c r="U220" s="382">
        <v>451.5</v>
      </c>
      <c r="V220" s="382">
        <v>14.5</v>
      </c>
      <c r="W220" s="382">
        <v>4.7</v>
      </c>
      <c r="X220" s="382">
        <v>0.1</v>
      </c>
      <c r="Y220" s="382">
        <v>12.2</v>
      </c>
      <c r="Z220" s="382">
        <v>0</v>
      </c>
      <c r="AA220" s="382">
        <v>0.2</v>
      </c>
      <c r="AB220" s="382">
        <v>0</v>
      </c>
      <c r="AC220" s="382">
        <v>0.7</v>
      </c>
      <c r="AD220" s="382">
        <v>1</v>
      </c>
      <c r="AE220" s="382">
        <v>484.8</v>
      </c>
    </row>
    <row r="221" spans="14:31" ht="18" customHeight="1">
      <c r="N221" s="209" t="s">
        <v>167</v>
      </c>
      <c r="O221" s="381" t="s">
        <v>746</v>
      </c>
      <c r="P221" s="384">
        <f t="shared" si="15"/>
        <v>17.600000000000001</v>
      </c>
      <c r="Q221" s="384">
        <f t="shared" si="16"/>
        <v>4.6999999999999993</v>
      </c>
      <c r="S221" s="209" t="s">
        <v>167</v>
      </c>
      <c r="T221" s="381" t="s">
        <v>746</v>
      </c>
      <c r="U221" s="382">
        <v>280.2</v>
      </c>
      <c r="V221" s="382">
        <v>17.600000000000001</v>
      </c>
      <c r="W221" s="382">
        <v>0</v>
      </c>
      <c r="X221" s="382">
        <v>0</v>
      </c>
      <c r="Y221" s="382">
        <v>3.8</v>
      </c>
      <c r="Z221" s="382">
        <v>0</v>
      </c>
      <c r="AA221" s="382">
        <v>0.1</v>
      </c>
      <c r="AB221" s="382">
        <v>0</v>
      </c>
      <c r="AC221" s="382">
        <v>0.2</v>
      </c>
      <c r="AD221" s="382">
        <v>0.6</v>
      </c>
      <c r="AE221" s="382">
        <v>302.5</v>
      </c>
    </row>
    <row r="222" spans="14:31" ht="18" customHeight="1">
      <c r="N222" s="209" t="s">
        <v>167</v>
      </c>
      <c r="O222" s="381" t="s">
        <v>747</v>
      </c>
      <c r="P222" s="384">
        <f t="shared" si="15"/>
        <v>170.4</v>
      </c>
      <c r="Q222" s="384">
        <f t="shared" si="16"/>
        <v>20.6</v>
      </c>
      <c r="S222" s="209" t="s">
        <v>167</v>
      </c>
      <c r="T222" s="381" t="s">
        <v>747</v>
      </c>
      <c r="U222" s="382">
        <v>352.6</v>
      </c>
      <c r="V222" s="382">
        <v>123.3</v>
      </c>
      <c r="W222" s="382">
        <v>47.1</v>
      </c>
      <c r="X222" s="382">
        <v>0.3</v>
      </c>
      <c r="Y222" s="382">
        <v>16.8</v>
      </c>
      <c r="Z222" s="382">
        <v>0.3</v>
      </c>
      <c r="AA222" s="382">
        <v>0.1</v>
      </c>
      <c r="AB222" s="382">
        <v>0</v>
      </c>
      <c r="AC222" s="382">
        <v>1.2</v>
      </c>
      <c r="AD222" s="382">
        <v>1.9</v>
      </c>
      <c r="AE222" s="382">
        <v>543.6</v>
      </c>
    </row>
    <row r="223" spans="14:31" ht="18" customHeight="1">
      <c r="N223" s="209" t="s">
        <v>167</v>
      </c>
      <c r="O223" s="381" t="s">
        <v>748</v>
      </c>
      <c r="P223" s="384">
        <f t="shared" si="15"/>
        <v>481.2</v>
      </c>
      <c r="Q223" s="384">
        <f t="shared" si="16"/>
        <v>173.9</v>
      </c>
      <c r="S223" s="209" t="s">
        <v>167</v>
      </c>
      <c r="T223" s="381" t="s">
        <v>748</v>
      </c>
      <c r="U223" s="382">
        <v>3768.5</v>
      </c>
      <c r="V223" s="382">
        <v>257.89999999999998</v>
      </c>
      <c r="W223" s="382">
        <v>223.3</v>
      </c>
      <c r="X223" s="382">
        <v>0.6</v>
      </c>
      <c r="Y223" s="382">
        <v>139.5</v>
      </c>
      <c r="Z223" s="382">
        <v>11.9</v>
      </c>
      <c r="AA223" s="382">
        <v>1.3</v>
      </c>
      <c r="AB223" s="382">
        <v>0</v>
      </c>
      <c r="AC223" s="382">
        <v>8.9</v>
      </c>
      <c r="AD223" s="382">
        <v>11.7</v>
      </c>
      <c r="AE223" s="382">
        <v>4423.6000000000004</v>
      </c>
    </row>
    <row r="224" spans="14:31" ht="18" customHeight="1">
      <c r="N224" s="209" t="s">
        <v>168</v>
      </c>
      <c r="O224" s="381" t="s">
        <v>749</v>
      </c>
      <c r="P224" s="384">
        <f t="shared" si="15"/>
        <v>89.2</v>
      </c>
      <c r="Q224" s="384">
        <f t="shared" si="16"/>
        <v>9.2999999999999989</v>
      </c>
      <c r="S224" s="209" t="s">
        <v>168</v>
      </c>
      <c r="T224" s="381" t="s">
        <v>749</v>
      </c>
      <c r="U224" s="382">
        <v>569.9</v>
      </c>
      <c r="V224" s="382">
        <v>89.2</v>
      </c>
      <c r="W224" s="382">
        <v>0</v>
      </c>
      <c r="X224" s="382">
        <v>0</v>
      </c>
      <c r="Y224" s="382">
        <v>7.5</v>
      </c>
      <c r="Z224" s="382">
        <v>0</v>
      </c>
      <c r="AA224" s="382">
        <v>0.2</v>
      </c>
      <c r="AB224" s="382">
        <v>0</v>
      </c>
      <c r="AC224" s="382">
        <v>0.4</v>
      </c>
      <c r="AD224" s="382">
        <v>1.2</v>
      </c>
      <c r="AE224" s="382">
        <v>668.4</v>
      </c>
    </row>
    <row r="225" spans="14:31" ht="18" customHeight="1">
      <c r="N225" s="209" t="s">
        <v>168</v>
      </c>
      <c r="O225" s="381" t="s">
        <v>750</v>
      </c>
      <c r="P225" s="384">
        <f t="shared" si="15"/>
        <v>73.599999999999994</v>
      </c>
      <c r="Q225" s="384">
        <f t="shared" si="16"/>
        <v>13.1</v>
      </c>
      <c r="S225" s="209" t="s">
        <v>168</v>
      </c>
      <c r="T225" s="381" t="s">
        <v>750</v>
      </c>
      <c r="U225" s="382">
        <v>661.1</v>
      </c>
      <c r="V225" s="382">
        <v>73.599999999999994</v>
      </c>
      <c r="W225" s="382">
        <v>0</v>
      </c>
      <c r="X225" s="382">
        <v>0</v>
      </c>
      <c r="Y225" s="382">
        <v>10.6</v>
      </c>
      <c r="Z225" s="382">
        <v>0</v>
      </c>
      <c r="AA225" s="382">
        <v>0.3</v>
      </c>
      <c r="AB225" s="382">
        <v>0</v>
      </c>
      <c r="AC225" s="382">
        <v>0.5</v>
      </c>
      <c r="AD225" s="382">
        <v>1.7</v>
      </c>
      <c r="AE225" s="382">
        <v>747.9</v>
      </c>
    </row>
    <row r="226" spans="14:31" ht="18" customHeight="1">
      <c r="N226" s="209" t="s">
        <v>168</v>
      </c>
      <c r="O226" s="381" t="s">
        <v>751</v>
      </c>
      <c r="P226" s="384">
        <f t="shared" si="15"/>
        <v>290.7</v>
      </c>
      <c r="Q226" s="384">
        <f t="shared" si="16"/>
        <v>20.000000000000004</v>
      </c>
      <c r="S226" s="209" t="s">
        <v>168</v>
      </c>
      <c r="T226" s="381" t="s">
        <v>751</v>
      </c>
      <c r="U226" s="382">
        <v>1229.0999999999999</v>
      </c>
      <c r="V226" s="382">
        <v>290.7</v>
      </c>
      <c r="W226" s="382">
        <v>0</v>
      </c>
      <c r="X226" s="382">
        <v>0</v>
      </c>
      <c r="Y226" s="382">
        <v>16.100000000000001</v>
      </c>
      <c r="Z226" s="382">
        <v>0.1</v>
      </c>
      <c r="AA226" s="382">
        <v>0.4</v>
      </c>
      <c r="AB226" s="382">
        <v>0</v>
      </c>
      <c r="AC226" s="382">
        <v>0.8</v>
      </c>
      <c r="AD226" s="382">
        <v>2.6</v>
      </c>
      <c r="AE226" s="382">
        <v>1539.7</v>
      </c>
    </row>
    <row r="227" spans="14:31" ht="18" customHeight="1">
      <c r="N227" s="209" t="s">
        <v>168</v>
      </c>
      <c r="O227" s="381" t="s">
        <v>752</v>
      </c>
      <c r="P227" s="384">
        <f t="shared" si="15"/>
        <v>437.7</v>
      </c>
      <c r="Q227" s="384">
        <f t="shared" si="16"/>
        <v>40.400000000000006</v>
      </c>
      <c r="S227" s="209" t="s">
        <v>168</v>
      </c>
      <c r="T227" s="381" t="s">
        <v>752</v>
      </c>
      <c r="U227" s="382">
        <v>2493.3000000000002</v>
      </c>
      <c r="V227" s="382">
        <v>427.3</v>
      </c>
      <c r="W227" s="382">
        <v>10.4</v>
      </c>
      <c r="X227" s="382">
        <v>0</v>
      </c>
      <c r="Y227" s="382">
        <v>32.6</v>
      </c>
      <c r="Z227" s="382">
        <v>0.1</v>
      </c>
      <c r="AA227" s="382">
        <v>1</v>
      </c>
      <c r="AB227" s="382">
        <v>0</v>
      </c>
      <c r="AC227" s="382">
        <v>1.6</v>
      </c>
      <c r="AD227" s="382">
        <v>5.0999999999999996</v>
      </c>
      <c r="AE227" s="382">
        <v>2971.4</v>
      </c>
    </row>
    <row r="228" spans="14:31" ht="18" customHeight="1">
      <c r="N228" s="209" t="s">
        <v>168</v>
      </c>
      <c r="O228" s="381" t="s">
        <v>753</v>
      </c>
      <c r="P228" s="384">
        <f t="shared" si="15"/>
        <v>185</v>
      </c>
      <c r="Q228" s="384">
        <f t="shared" si="16"/>
        <v>27.600000000000005</v>
      </c>
      <c r="S228" s="209" t="s">
        <v>168</v>
      </c>
      <c r="T228" s="381" t="s">
        <v>753</v>
      </c>
      <c r="U228" s="382">
        <v>1566.5</v>
      </c>
      <c r="V228" s="382">
        <v>185</v>
      </c>
      <c r="W228" s="382">
        <v>0</v>
      </c>
      <c r="X228" s="382">
        <v>0</v>
      </c>
      <c r="Y228" s="382">
        <v>22.1</v>
      </c>
      <c r="Z228" s="382">
        <v>0.1</v>
      </c>
      <c r="AA228" s="382">
        <v>0.7</v>
      </c>
      <c r="AB228" s="382">
        <v>0</v>
      </c>
      <c r="AC228" s="382">
        <v>1.1000000000000001</v>
      </c>
      <c r="AD228" s="382">
        <v>3.6</v>
      </c>
      <c r="AE228" s="382">
        <v>1779.1</v>
      </c>
    </row>
    <row r="229" spans="14:31" ht="18" customHeight="1">
      <c r="N229" s="209" t="s">
        <v>168</v>
      </c>
      <c r="O229" s="381" t="s">
        <v>754</v>
      </c>
      <c r="P229" s="384">
        <f t="shared" si="15"/>
        <v>201.3</v>
      </c>
      <c r="Q229" s="384">
        <f t="shared" si="16"/>
        <v>28.5</v>
      </c>
      <c r="S229" s="209" t="s">
        <v>168</v>
      </c>
      <c r="T229" s="381" t="s">
        <v>754</v>
      </c>
      <c r="U229" s="382">
        <v>1686</v>
      </c>
      <c r="V229" s="382">
        <v>201.3</v>
      </c>
      <c r="W229" s="382">
        <v>0</v>
      </c>
      <c r="X229" s="382">
        <v>0</v>
      </c>
      <c r="Y229" s="382">
        <v>22.8</v>
      </c>
      <c r="Z229" s="382">
        <v>0.1</v>
      </c>
      <c r="AA229" s="382">
        <v>0.7</v>
      </c>
      <c r="AB229" s="382">
        <v>0</v>
      </c>
      <c r="AC229" s="382">
        <v>1.2</v>
      </c>
      <c r="AD229" s="382">
        <v>3.7</v>
      </c>
      <c r="AE229" s="382">
        <v>1915.8</v>
      </c>
    </row>
    <row r="230" spans="14:31" ht="18" customHeight="1">
      <c r="N230" s="209" t="s">
        <v>168</v>
      </c>
      <c r="O230" s="381" t="s">
        <v>755</v>
      </c>
      <c r="P230" s="384">
        <f t="shared" si="15"/>
        <v>116.3</v>
      </c>
      <c r="Q230" s="384">
        <f t="shared" si="16"/>
        <v>16.600000000000001</v>
      </c>
      <c r="S230" s="209" t="s">
        <v>168</v>
      </c>
      <c r="T230" s="381" t="s">
        <v>755</v>
      </c>
      <c r="U230" s="382">
        <v>1112.7</v>
      </c>
      <c r="V230" s="382">
        <v>116.3</v>
      </c>
      <c r="W230" s="382">
        <v>0</v>
      </c>
      <c r="X230" s="382">
        <v>0</v>
      </c>
      <c r="Y230" s="382">
        <v>13.1</v>
      </c>
      <c r="Z230" s="382">
        <v>0</v>
      </c>
      <c r="AA230" s="382">
        <v>0.4</v>
      </c>
      <c r="AB230" s="382">
        <v>0.1</v>
      </c>
      <c r="AC230" s="382">
        <v>0.9</v>
      </c>
      <c r="AD230" s="382">
        <v>2.1</v>
      </c>
      <c r="AE230" s="382">
        <v>1245.7</v>
      </c>
    </row>
    <row r="231" spans="14:31" ht="18" customHeight="1">
      <c r="N231" s="209" t="s">
        <v>168</v>
      </c>
      <c r="O231" s="381" t="s">
        <v>756</v>
      </c>
      <c r="P231" s="384">
        <f t="shared" si="15"/>
        <v>311.60000000000002</v>
      </c>
      <c r="Q231" s="384">
        <f t="shared" si="16"/>
        <v>54.5</v>
      </c>
      <c r="S231" s="209" t="s">
        <v>168</v>
      </c>
      <c r="T231" s="381" t="s">
        <v>756</v>
      </c>
      <c r="U231" s="382">
        <v>2560.6999999999998</v>
      </c>
      <c r="V231" s="382">
        <v>311.3</v>
      </c>
      <c r="W231" s="382">
        <v>0.3</v>
      </c>
      <c r="X231" s="382">
        <v>0.2</v>
      </c>
      <c r="Y231" s="382">
        <v>42.3</v>
      </c>
      <c r="Z231" s="382">
        <v>0.2</v>
      </c>
      <c r="AA231" s="382">
        <v>1.3</v>
      </c>
      <c r="AB231" s="382">
        <v>0.1</v>
      </c>
      <c r="AC231" s="382">
        <v>2.6</v>
      </c>
      <c r="AD231" s="382">
        <v>7.8</v>
      </c>
      <c r="AE231" s="382">
        <v>2926.9</v>
      </c>
    </row>
    <row r="232" spans="14:31" ht="18" customHeight="1">
      <c r="N232" s="209" t="s">
        <v>169</v>
      </c>
      <c r="O232" s="381" t="s">
        <v>757</v>
      </c>
      <c r="P232" s="384">
        <f t="shared" si="15"/>
        <v>419.9</v>
      </c>
      <c r="Q232" s="384">
        <f t="shared" si="16"/>
        <v>15.299999999999999</v>
      </c>
      <c r="S232" s="209" t="s">
        <v>169</v>
      </c>
      <c r="T232" s="381" t="s">
        <v>757</v>
      </c>
      <c r="U232" s="382">
        <v>937.1</v>
      </c>
      <c r="V232" s="382">
        <v>134.4</v>
      </c>
      <c r="W232" s="382">
        <v>285.5</v>
      </c>
      <c r="X232" s="382">
        <v>0</v>
      </c>
      <c r="Y232" s="382">
        <v>12.2</v>
      </c>
      <c r="Z232" s="382">
        <v>0</v>
      </c>
      <c r="AA232" s="382">
        <v>0.4</v>
      </c>
      <c r="AB232" s="382">
        <v>0</v>
      </c>
      <c r="AC232" s="382">
        <v>0.6</v>
      </c>
      <c r="AD232" s="382">
        <v>2.1</v>
      </c>
      <c r="AE232" s="382">
        <v>1372.4</v>
      </c>
    </row>
    <row r="233" spans="14:31" ht="18" customHeight="1">
      <c r="N233" s="209" t="s">
        <v>169</v>
      </c>
      <c r="O233" s="381" t="s">
        <v>758</v>
      </c>
      <c r="P233" s="384">
        <f t="shared" si="15"/>
        <v>405.8</v>
      </c>
      <c r="Q233" s="384">
        <f t="shared" si="16"/>
        <v>40.500000000000014</v>
      </c>
      <c r="S233" s="209" t="s">
        <v>169</v>
      </c>
      <c r="T233" s="381" t="s">
        <v>758</v>
      </c>
      <c r="U233" s="382">
        <v>2793.6</v>
      </c>
      <c r="V233" s="382">
        <v>405.8</v>
      </c>
      <c r="W233" s="382">
        <v>0</v>
      </c>
      <c r="X233" s="382">
        <v>0</v>
      </c>
      <c r="Y233" s="382">
        <v>32.700000000000003</v>
      </c>
      <c r="Z233" s="382">
        <v>0.2</v>
      </c>
      <c r="AA233" s="382">
        <v>0.7</v>
      </c>
      <c r="AB233" s="382">
        <v>0</v>
      </c>
      <c r="AC233" s="382">
        <v>1.7</v>
      </c>
      <c r="AD233" s="382">
        <v>5.2</v>
      </c>
      <c r="AE233" s="382">
        <v>3239.8</v>
      </c>
    </row>
    <row r="234" spans="14:31" ht="18" customHeight="1">
      <c r="N234" s="209" t="s">
        <v>169</v>
      </c>
      <c r="O234" s="381" t="s">
        <v>759</v>
      </c>
      <c r="P234" s="384">
        <f t="shared" si="15"/>
        <v>91</v>
      </c>
      <c r="Q234" s="384">
        <f t="shared" si="16"/>
        <v>5.5</v>
      </c>
      <c r="S234" s="209" t="s">
        <v>169</v>
      </c>
      <c r="T234" s="381" t="s">
        <v>759</v>
      </c>
      <c r="U234" s="382">
        <v>343.8</v>
      </c>
      <c r="V234" s="382">
        <v>77.5</v>
      </c>
      <c r="W234" s="382">
        <v>13.5</v>
      </c>
      <c r="X234" s="382">
        <v>0</v>
      </c>
      <c r="Y234" s="382">
        <v>4.5</v>
      </c>
      <c r="Z234" s="382">
        <v>0</v>
      </c>
      <c r="AA234" s="382">
        <v>0.1</v>
      </c>
      <c r="AB234" s="382">
        <v>0</v>
      </c>
      <c r="AC234" s="382">
        <v>0.2</v>
      </c>
      <c r="AD234" s="382">
        <v>0.7</v>
      </c>
      <c r="AE234" s="382">
        <v>440.4</v>
      </c>
    </row>
    <row r="235" spans="14:31" ht="18" customHeight="1">
      <c r="N235" s="209" t="s">
        <v>169</v>
      </c>
      <c r="O235" s="381" t="s">
        <v>760</v>
      </c>
      <c r="P235" s="384">
        <f t="shared" si="15"/>
        <v>160.6</v>
      </c>
      <c r="Q235" s="384">
        <f t="shared" si="16"/>
        <v>21.099999999999998</v>
      </c>
      <c r="S235" s="209" t="s">
        <v>169</v>
      </c>
      <c r="T235" s="381" t="s">
        <v>760</v>
      </c>
      <c r="U235" s="382">
        <v>1325.9</v>
      </c>
      <c r="V235" s="382">
        <v>160.6</v>
      </c>
      <c r="W235" s="382">
        <v>0</v>
      </c>
      <c r="X235" s="382">
        <v>0</v>
      </c>
      <c r="Y235" s="382">
        <v>17</v>
      </c>
      <c r="Z235" s="382">
        <v>0</v>
      </c>
      <c r="AA235" s="382">
        <v>0.4</v>
      </c>
      <c r="AB235" s="382">
        <v>0</v>
      </c>
      <c r="AC235" s="382">
        <v>0.9</v>
      </c>
      <c r="AD235" s="382">
        <v>2.8</v>
      </c>
      <c r="AE235" s="382">
        <v>1507.7</v>
      </c>
    </row>
    <row r="236" spans="14:31" ht="18" customHeight="1">
      <c r="N236" s="209" t="s">
        <v>169</v>
      </c>
      <c r="O236" s="381" t="s">
        <v>761</v>
      </c>
      <c r="P236" s="384">
        <f t="shared" si="15"/>
        <v>126.4</v>
      </c>
      <c r="Q236" s="384">
        <f t="shared" si="16"/>
        <v>16.600000000000001</v>
      </c>
      <c r="S236" s="209" t="s">
        <v>169</v>
      </c>
      <c r="T236" s="381" t="s">
        <v>761</v>
      </c>
      <c r="U236" s="382">
        <v>1040.8</v>
      </c>
      <c r="V236" s="382">
        <v>126.4</v>
      </c>
      <c r="W236" s="382">
        <v>0</v>
      </c>
      <c r="X236" s="382">
        <v>0</v>
      </c>
      <c r="Y236" s="382">
        <v>13.3</v>
      </c>
      <c r="Z236" s="382">
        <v>0.1</v>
      </c>
      <c r="AA236" s="382">
        <v>0.3</v>
      </c>
      <c r="AB236" s="382">
        <v>0</v>
      </c>
      <c r="AC236" s="382">
        <v>0.7</v>
      </c>
      <c r="AD236" s="382">
        <v>2.2000000000000002</v>
      </c>
      <c r="AE236" s="382">
        <v>1183.7</v>
      </c>
    </row>
    <row r="237" spans="14:31" ht="18" customHeight="1">
      <c r="N237" s="209" t="s">
        <v>169</v>
      </c>
      <c r="O237" s="381" t="s">
        <v>762</v>
      </c>
      <c r="P237" s="384">
        <f t="shared" si="15"/>
        <v>75.5</v>
      </c>
      <c r="Q237" s="384">
        <f t="shared" si="16"/>
        <v>8.3000000000000007</v>
      </c>
      <c r="S237" s="209" t="s">
        <v>169</v>
      </c>
      <c r="T237" s="381" t="s">
        <v>762</v>
      </c>
      <c r="U237" s="382">
        <v>631.9</v>
      </c>
      <c r="V237" s="382">
        <v>75.5</v>
      </c>
      <c r="W237" s="382">
        <v>0</v>
      </c>
      <c r="X237" s="382">
        <v>0</v>
      </c>
      <c r="Y237" s="382">
        <v>6.7</v>
      </c>
      <c r="Z237" s="382">
        <v>0</v>
      </c>
      <c r="AA237" s="382">
        <v>0.2</v>
      </c>
      <c r="AB237" s="382">
        <v>0</v>
      </c>
      <c r="AC237" s="382">
        <v>0.3</v>
      </c>
      <c r="AD237" s="382">
        <v>1.1000000000000001</v>
      </c>
      <c r="AE237" s="382">
        <v>715.6</v>
      </c>
    </row>
    <row r="238" spans="14:31" ht="18" customHeight="1">
      <c r="N238" s="209" t="s">
        <v>169</v>
      </c>
      <c r="O238" s="381" t="s">
        <v>763</v>
      </c>
      <c r="P238" s="384">
        <f t="shared" si="15"/>
        <v>244.9</v>
      </c>
      <c r="Q238" s="384">
        <f t="shared" si="16"/>
        <v>30.200000000000003</v>
      </c>
      <c r="S238" s="209" t="s">
        <v>169</v>
      </c>
      <c r="T238" s="381" t="s">
        <v>763</v>
      </c>
      <c r="U238" s="382">
        <v>1685</v>
      </c>
      <c r="V238" s="382">
        <v>244.9</v>
      </c>
      <c r="W238" s="382">
        <v>0</v>
      </c>
      <c r="X238" s="382">
        <v>0</v>
      </c>
      <c r="Y238" s="382">
        <v>24.1</v>
      </c>
      <c r="Z238" s="382">
        <v>0.1</v>
      </c>
      <c r="AA238" s="382">
        <v>0.6</v>
      </c>
      <c r="AB238" s="382">
        <v>0</v>
      </c>
      <c r="AC238" s="382">
        <v>1.2</v>
      </c>
      <c r="AD238" s="382">
        <v>4.2</v>
      </c>
      <c r="AE238" s="382">
        <v>1960.2</v>
      </c>
    </row>
    <row r="239" spans="14:31" ht="18" customHeight="1">
      <c r="N239" s="209" t="s">
        <v>169</v>
      </c>
      <c r="O239" s="381" t="s">
        <v>764</v>
      </c>
      <c r="P239" s="384">
        <f t="shared" si="15"/>
        <v>111.5</v>
      </c>
      <c r="Q239" s="384">
        <f t="shared" si="16"/>
        <v>16.2</v>
      </c>
      <c r="S239" s="209" t="s">
        <v>169</v>
      </c>
      <c r="T239" s="381" t="s">
        <v>764</v>
      </c>
      <c r="U239" s="382">
        <v>835.6</v>
      </c>
      <c r="V239" s="382">
        <v>111.5</v>
      </c>
      <c r="W239" s="382">
        <v>0</v>
      </c>
      <c r="X239" s="382">
        <v>0</v>
      </c>
      <c r="Y239" s="382">
        <v>13</v>
      </c>
      <c r="Z239" s="382">
        <v>0.1</v>
      </c>
      <c r="AA239" s="382">
        <v>0.4</v>
      </c>
      <c r="AB239" s="382">
        <v>0</v>
      </c>
      <c r="AC239" s="382">
        <v>0.6</v>
      </c>
      <c r="AD239" s="382">
        <v>2.1</v>
      </c>
      <c r="AE239" s="382">
        <v>963.3</v>
      </c>
    </row>
    <row r="240" spans="14:31" ht="18" customHeight="1">
      <c r="N240" s="209" t="s">
        <v>169</v>
      </c>
      <c r="O240" s="381" t="s">
        <v>765</v>
      </c>
      <c r="P240" s="384">
        <f t="shared" si="15"/>
        <v>146.70000000000002</v>
      </c>
      <c r="Q240" s="384">
        <f t="shared" si="16"/>
        <v>12.099999999999998</v>
      </c>
      <c r="S240" s="209" t="s">
        <v>169</v>
      </c>
      <c r="T240" s="381" t="s">
        <v>765</v>
      </c>
      <c r="U240" s="382">
        <v>879.1</v>
      </c>
      <c r="V240" s="382">
        <v>145.30000000000001</v>
      </c>
      <c r="W240" s="382">
        <v>1.4</v>
      </c>
      <c r="X240" s="382">
        <v>0.2</v>
      </c>
      <c r="Y240" s="382">
        <v>8.6</v>
      </c>
      <c r="Z240" s="382">
        <v>0.2</v>
      </c>
      <c r="AA240" s="382">
        <v>0.2</v>
      </c>
      <c r="AB240" s="382">
        <v>0</v>
      </c>
      <c r="AC240" s="382">
        <v>0.8</v>
      </c>
      <c r="AD240" s="382">
        <v>2.1</v>
      </c>
      <c r="AE240" s="382">
        <v>1037.9000000000001</v>
      </c>
    </row>
    <row r="241" spans="14:31" ht="18" customHeight="1">
      <c r="N241" s="209" t="s">
        <v>169</v>
      </c>
      <c r="O241" s="381" t="s">
        <v>766</v>
      </c>
      <c r="P241" s="384">
        <f t="shared" si="15"/>
        <v>568.1</v>
      </c>
      <c r="Q241" s="384">
        <f t="shared" si="16"/>
        <v>62.400000000000006</v>
      </c>
      <c r="S241" s="209" t="s">
        <v>169</v>
      </c>
      <c r="T241" s="381" t="s">
        <v>766</v>
      </c>
      <c r="U241" s="382">
        <v>3944.7</v>
      </c>
      <c r="V241" s="382">
        <v>568.1</v>
      </c>
      <c r="W241" s="382">
        <v>0</v>
      </c>
      <c r="X241" s="382">
        <v>0</v>
      </c>
      <c r="Y241" s="382">
        <v>50.4</v>
      </c>
      <c r="Z241" s="382">
        <v>0</v>
      </c>
      <c r="AA241" s="382">
        <v>1.2</v>
      </c>
      <c r="AB241" s="382">
        <v>0</v>
      </c>
      <c r="AC241" s="382">
        <v>2.6</v>
      </c>
      <c r="AD241" s="382">
        <v>8.1999999999999993</v>
      </c>
      <c r="AE241" s="382">
        <v>4575.2</v>
      </c>
    </row>
    <row r="242" spans="14:31" ht="18" customHeight="1">
      <c r="N242" s="209" t="s">
        <v>169</v>
      </c>
      <c r="O242" s="381" t="s">
        <v>767</v>
      </c>
      <c r="P242" s="384">
        <f t="shared" si="15"/>
        <v>163.30000000000001</v>
      </c>
      <c r="Q242" s="384">
        <f t="shared" si="16"/>
        <v>20.099999999999998</v>
      </c>
      <c r="S242" s="209" t="s">
        <v>169</v>
      </c>
      <c r="T242" s="381" t="s">
        <v>767</v>
      </c>
      <c r="U242" s="382">
        <v>1329.6</v>
      </c>
      <c r="V242" s="382">
        <v>163.30000000000001</v>
      </c>
      <c r="W242" s="382">
        <v>0</v>
      </c>
      <c r="X242" s="382">
        <v>0</v>
      </c>
      <c r="Y242" s="382">
        <v>14.9</v>
      </c>
      <c r="Z242" s="382">
        <v>0.4</v>
      </c>
      <c r="AA242" s="382">
        <v>0.6</v>
      </c>
      <c r="AB242" s="382">
        <v>0</v>
      </c>
      <c r="AC242" s="382">
        <v>0.8</v>
      </c>
      <c r="AD242" s="382">
        <v>3.4</v>
      </c>
      <c r="AE242" s="382">
        <v>1513.1</v>
      </c>
    </row>
    <row r="243" spans="14:31" ht="18" customHeight="1">
      <c r="N243" s="209" t="s">
        <v>169</v>
      </c>
      <c r="O243" s="381" t="s">
        <v>768</v>
      </c>
      <c r="P243" s="384">
        <f t="shared" si="15"/>
        <v>42.9</v>
      </c>
      <c r="Q243" s="384">
        <f t="shared" si="16"/>
        <v>4.0999999999999996</v>
      </c>
      <c r="S243" s="209" t="s">
        <v>169</v>
      </c>
      <c r="T243" s="381" t="s">
        <v>768</v>
      </c>
      <c r="U243" s="382">
        <v>293.7</v>
      </c>
      <c r="V243" s="382">
        <v>42.9</v>
      </c>
      <c r="W243" s="382">
        <v>0</v>
      </c>
      <c r="X243" s="382">
        <v>0</v>
      </c>
      <c r="Y243" s="382">
        <v>3.3</v>
      </c>
      <c r="Z243" s="382">
        <v>0</v>
      </c>
      <c r="AA243" s="382">
        <v>0.1</v>
      </c>
      <c r="AB243" s="382">
        <v>0</v>
      </c>
      <c r="AC243" s="382">
        <v>0.2</v>
      </c>
      <c r="AD243" s="382">
        <v>0.5</v>
      </c>
      <c r="AE243" s="382">
        <v>340.6</v>
      </c>
    </row>
    <row r="244" spans="14:31" ht="18" customHeight="1">
      <c r="N244" s="209" t="s">
        <v>169</v>
      </c>
      <c r="O244" s="381" t="s">
        <v>769</v>
      </c>
      <c r="P244" s="384">
        <f t="shared" si="15"/>
        <v>98.5</v>
      </c>
      <c r="Q244" s="384">
        <f t="shared" si="16"/>
        <v>11.299999999999999</v>
      </c>
      <c r="S244" s="209" t="s">
        <v>169</v>
      </c>
      <c r="T244" s="381" t="s">
        <v>769</v>
      </c>
      <c r="U244" s="382">
        <v>851.3</v>
      </c>
      <c r="V244" s="382">
        <v>98.5</v>
      </c>
      <c r="W244" s="382">
        <v>0</v>
      </c>
      <c r="X244" s="382">
        <v>0</v>
      </c>
      <c r="Y244" s="382">
        <v>9.1</v>
      </c>
      <c r="Z244" s="382">
        <v>0</v>
      </c>
      <c r="AA244" s="382">
        <v>0.2</v>
      </c>
      <c r="AB244" s="382">
        <v>0</v>
      </c>
      <c r="AC244" s="382">
        <v>0.5</v>
      </c>
      <c r="AD244" s="382">
        <v>1.5</v>
      </c>
      <c r="AE244" s="382">
        <v>960.9</v>
      </c>
    </row>
    <row r="245" spans="14:31" ht="18" customHeight="1">
      <c r="N245" s="209" t="s">
        <v>169</v>
      </c>
      <c r="O245" s="381" t="s">
        <v>770</v>
      </c>
      <c r="P245" s="384">
        <f t="shared" si="15"/>
        <v>246.5</v>
      </c>
      <c r="Q245" s="384">
        <f t="shared" si="16"/>
        <v>19.700000000000003</v>
      </c>
      <c r="S245" s="209" t="s">
        <v>169</v>
      </c>
      <c r="T245" s="381" t="s">
        <v>770</v>
      </c>
      <c r="U245" s="382">
        <v>1727</v>
      </c>
      <c r="V245" s="382">
        <v>246.5</v>
      </c>
      <c r="W245" s="382">
        <v>0</v>
      </c>
      <c r="X245" s="382">
        <v>0</v>
      </c>
      <c r="Y245" s="382">
        <v>15.9</v>
      </c>
      <c r="Z245" s="382">
        <v>0.1</v>
      </c>
      <c r="AA245" s="382">
        <v>0.6</v>
      </c>
      <c r="AB245" s="382">
        <v>0</v>
      </c>
      <c r="AC245" s="382">
        <v>0.8</v>
      </c>
      <c r="AD245" s="382">
        <v>2.2999999999999998</v>
      </c>
      <c r="AE245" s="382">
        <v>1993.3</v>
      </c>
    </row>
    <row r="246" spans="14:31" ht="18" customHeight="1">
      <c r="N246" s="209" t="s">
        <v>170</v>
      </c>
      <c r="O246" s="381" t="s">
        <v>771</v>
      </c>
      <c r="P246" s="384">
        <f t="shared" si="15"/>
        <v>76</v>
      </c>
      <c r="Q246" s="384">
        <f t="shared" si="16"/>
        <v>5.4999999999999991</v>
      </c>
      <c r="S246" s="209" t="s">
        <v>170</v>
      </c>
      <c r="T246" s="381" t="s">
        <v>771</v>
      </c>
      <c r="U246" s="382">
        <v>418.7</v>
      </c>
      <c r="V246" s="382">
        <v>75.400000000000006</v>
      </c>
      <c r="W246" s="382">
        <v>0.6</v>
      </c>
      <c r="X246" s="382">
        <v>0</v>
      </c>
      <c r="Y246" s="382">
        <v>4.5</v>
      </c>
      <c r="Z246" s="382">
        <v>0</v>
      </c>
      <c r="AA246" s="382">
        <v>0.1</v>
      </c>
      <c r="AB246" s="382">
        <v>0</v>
      </c>
      <c r="AC246" s="382">
        <v>0.3</v>
      </c>
      <c r="AD246" s="382">
        <v>0.6</v>
      </c>
      <c r="AE246" s="382">
        <v>500.2</v>
      </c>
    </row>
    <row r="247" spans="14:31" ht="18" customHeight="1">
      <c r="N247" s="209" t="s">
        <v>170</v>
      </c>
      <c r="O247" s="381" t="s">
        <v>772</v>
      </c>
      <c r="P247" s="384">
        <f t="shared" si="15"/>
        <v>131.9</v>
      </c>
      <c r="Q247" s="384">
        <f t="shared" si="16"/>
        <v>10.1</v>
      </c>
      <c r="S247" s="209" t="s">
        <v>170</v>
      </c>
      <c r="T247" s="381" t="s">
        <v>772</v>
      </c>
      <c r="U247" s="382">
        <v>538.79999999999995</v>
      </c>
      <c r="V247" s="382">
        <v>123.5</v>
      </c>
      <c r="W247" s="382">
        <v>8.4</v>
      </c>
      <c r="X247" s="382">
        <v>0</v>
      </c>
      <c r="Y247" s="382">
        <v>8.3000000000000007</v>
      </c>
      <c r="Z247" s="382">
        <v>0</v>
      </c>
      <c r="AA247" s="382">
        <v>0.2</v>
      </c>
      <c r="AB247" s="382">
        <v>0</v>
      </c>
      <c r="AC247" s="382">
        <v>0.5</v>
      </c>
      <c r="AD247" s="382">
        <v>1.1000000000000001</v>
      </c>
      <c r="AE247" s="382">
        <v>680.8</v>
      </c>
    </row>
    <row r="248" spans="14:31" ht="18" customHeight="1">
      <c r="N248" s="209" t="s">
        <v>170</v>
      </c>
      <c r="O248" s="381" t="s">
        <v>773</v>
      </c>
      <c r="P248" s="384">
        <f t="shared" si="15"/>
        <v>207.4</v>
      </c>
      <c r="Q248" s="384">
        <f t="shared" si="16"/>
        <v>29.3</v>
      </c>
      <c r="S248" s="209" t="s">
        <v>170</v>
      </c>
      <c r="T248" s="381" t="s">
        <v>773</v>
      </c>
      <c r="U248" s="382">
        <v>1311.2</v>
      </c>
      <c r="V248" s="382">
        <v>207.4</v>
      </c>
      <c r="W248" s="382">
        <v>0</v>
      </c>
      <c r="X248" s="382">
        <v>0</v>
      </c>
      <c r="Y248" s="382">
        <v>24.2</v>
      </c>
      <c r="Z248" s="382">
        <v>0.1</v>
      </c>
      <c r="AA248" s="382">
        <v>0.4</v>
      </c>
      <c r="AB248" s="382">
        <v>0</v>
      </c>
      <c r="AC248" s="382">
        <v>1.3</v>
      </c>
      <c r="AD248" s="382">
        <v>3.3</v>
      </c>
      <c r="AE248" s="382">
        <v>1547.8</v>
      </c>
    </row>
    <row r="249" spans="14:31" ht="18" customHeight="1">
      <c r="N249" s="209" t="s">
        <v>170</v>
      </c>
      <c r="O249" s="381" t="s">
        <v>774</v>
      </c>
      <c r="P249" s="384">
        <f t="shared" si="15"/>
        <v>655.5</v>
      </c>
      <c r="Q249" s="384">
        <f t="shared" si="16"/>
        <v>39.299999999999997</v>
      </c>
      <c r="S249" s="209" t="s">
        <v>170</v>
      </c>
      <c r="T249" s="381" t="s">
        <v>774</v>
      </c>
      <c r="U249" s="382">
        <v>2109.4</v>
      </c>
      <c r="V249" s="382">
        <v>280.3</v>
      </c>
      <c r="W249" s="382">
        <v>375.2</v>
      </c>
      <c r="X249" s="382">
        <v>0</v>
      </c>
      <c r="Y249" s="382">
        <v>31.7</v>
      </c>
      <c r="Z249" s="382">
        <v>0.1</v>
      </c>
      <c r="AA249" s="382">
        <v>0.8</v>
      </c>
      <c r="AB249" s="382">
        <v>0</v>
      </c>
      <c r="AC249" s="382">
        <v>2.2999999999999998</v>
      </c>
      <c r="AD249" s="382">
        <v>4.4000000000000004</v>
      </c>
      <c r="AE249" s="382">
        <v>2804.3</v>
      </c>
    </row>
    <row r="250" spans="14:31" ht="18" customHeight="1">
      <c r="N250" s="209" t="s">
        <v>170</v>
      </c>
      <c r="O250" s="381" t="s">
        <v>775</v>
      </c>
      <c r="P250" s="384">
        <f t="shared" si="15"/>
        <v>911</v>
      </c>
      <c r="Q250" s="384">
        <f t="shared" si="16"/>
        <v>47</v>
      </c>
      <c r="S250" s="209" t="s">
        <v>170</v>
      </c>
      <c r="T250" s="381" t="s">
        <v>775</v>
      </c>
      <c r="U250" s="382">
        <v>2581.6</v>
      </c>
      <c r="V250" s="382">
        <v>911</v>
      </c>
      <c r="W250" s="382">
        <v>0</v>
      </c>
      <c r="X250" s="382">
        <v>0</v>
      </c>
      <c r="Y250" s="382">
        <v>38.9</v>
      </c>
      <c r="Z250" s="382">
        <v>0.1</v>
      </c>
      <c r="AA250" s="382">
        <v>0.9</v>
      </c>
      <c r="AB250" s="382">
        <v>0.1</v>
      </c>
      <c r="AC250" s="382">
        <v>2.2000000000000002</v>
      </c>
      <c r="AD250" s="382">
        <v>4.8</v>
      </c>
      <c r="AE250" s="382">
        <v>3539.7</v>
      </c>
    </row>
    <row r="251" spans="14:31" ht="18" customHeight="1">
      <c r="N251" s="209" t="s">
        <v>170</v>
      </c>
      <c r="O251" s="381" t="s">
        <v>776</v>
      </c>
      <c r="P251" s="384">
        <f t="shared" si="15"/>
        <v>111.2</v>
      </c>
      <c r="Q251" s="384">
        <f t="shared" si="16"/>
        <v>12.4</v>
      </c>
      <c r="S251" s="209" t="s">
        <v>170</v>
      </c>
      <c r="T251" s="381" t="s">
        <v>776</v>
      </c>
      <c r="U251" s="382">
        <v>547.5</v>
      </c>
      <c r="V251" s="382">
        <v>67.400000000000006</v>
      </c>
      <c r="W251" s="382">
        <v>43.8</v>
      </c>
      <c r="X251" s="382">
        <v>0</v>
      </c>
      <c r="Y251" s="382">
        <v>9.9</v>
      </c>
      <c r="Z251" s="382">
        <v>0</v>
      </c>
      <c r="AA251" s="382">
        <v>0.3</v>
      </c>
      <c r="AB251" s="382">
        <v>0</v>
      </c>
      <c r="AC251" s="382">
        <v>0.7</v>
      </c>
      <c r="AD251" s="382">
        <v>1.5</v>
      </c>
      <c r="AE251" s="382">
        <v>671.3</v>
      </c>
    </row>
    <row r="252" spans="14:31" ht="18" customHeight="1">
      <c r="N252" s="209" t="s">
        <v>170</v>
      </c>
      <c r="O252" s="381" t="s">
        <v>777</v>
      </c>
      <c r="P252" s="384">
        <f t="shared" si="15"/>
        <v>0</v>
      </c>
      <c r="Q252" s="384">
        <f t="shared" si="16"/>
        <v>12.799999999999999</v>
      </c>
      <c r="S252" s="209" t="s">
        <v>170</v>
      </c>
      <c r="T252" s="381" t="s">
        <v>777</v>
      </c>
      <c r="U252" s="382">
        <v>357.8</v>
      </c>
      <c r="V252" s="382">
        <v>0</v>
      </c>
      <c r="W252" s="382">
        <v>0</v>
      </c>
      <c r="X252" s="382">
        <v>0</v>
      </c>
      <c r="Y252" s="382">
        <v>12.1</v>
      </c>
      <c r="Z252" s="382">
        <v>0</v>
      </c>
      <c r="AA252" s="382">
        <v>0.1</v>
      </c>
      <c r="AB252" s="382">
        <v>0</v>
      </c>
      <c r="AC252" s="382">
        <v>0.6</v>
      </c>
      <c r="AD252" s="382">
        <v>0</v>
      </c>
      <c r="AE252" s="382">
        <v>370.8</v>
      </c>
    </row>
    <row r="253" spans="14:31" ht="18" customHeight="1">
      <c r="N253" s="209" t="s">
        <v>171</v>
      </c>
      <c r="O253" s="381" t="s">
        <v>778</v>
      </c>
      <c r="P253" s="384">
        <f t="shared" si="15"/>
        <v>110.4</v>
      </c>
      <c r="Q253" s="384">
        <f t="shared" si="16"/>
        <v>15</v>
      </c>
      <c r="S253" s="209" t="s">
        <v>171</v>
      </c>
      <c r="T253" s="381" t="s">
        <v>778</v>
      </c>
      <c r="U253" s="382">
        <v>1064.5</v>
      </c>
      <c r="V253" s="382">
        <v>110.4</v>
      </c>
      <c r="W253" s="382">
        <v>0</v>
      </c>
      <c r="X253" s="382">
        <v>0</v>
      </c>
      <c r="Y253" s="382">
        <v>11.1</v>
      </c>
      <c r="Z253" s="382">
        <v>0.1</v>
      </c>
      <c r="AA253" s="382">
        <v>0.5</v>
      </c>
      <c r="AB253" s="382">
        <v>0.2</v>
      </c>
      <c r="AC253" s="382">
        <v>0.8</v>
      </c>
      <c r="AD253" s="382">
        <v>2.2999999999999998</v>
      </c>
      <c r="AE253" s="382">
        <v>1190</v>
      </c>
    </row>
    <row r="254" spans="14:31" ht="18" customHeight="1">
      <c r="N254" s="209" t="s">
        <v>171</v>
      </c>
      <c r="O254" s="381" t="s">
        <v>779</v>
      </c>
      <c r="P254" s="384">
        <f t="shared" si="15"/>
        <v>437</v>
      </c>
      <c r="Q254" s="384">
        <f t="shared" si="16"/>
        <v>49.100000000000009</v>
      </c>
      <c r="S254" s="209" t="s">
        <v>171</v>
      </c>
      <c r="T254" s="381" t="s">
        <v>779</v>
      </c>
      <c r="U254" s="382">
        <v>5706.9</v>
      </c>
      <c r="V254" s="382">
        <v>436.7</v>
      </c>
      <c r="W254" s="382">
        <v>0.3</v>
      </c>
      <c r="X254" s="382">
        <v>0</v>
      </c>
      <c r="Y254" s="382">
        <v>36.5</v>
      </c>
      <c r="Z254" s="382">
        <v>0.2</v>
      </c>
      <c r="AA254" s="382">
        <v>1.2</v>
      </c>
      <c r="AB254" s="382">
        <v>0.8</v>
      </c>
      <c r="AC254" s="382">
        <v>2.7</v>
      </c>
      <c r="AD254" s="382">
        <v>7.7</v>
      </c>
      <c r="AE254" s="382">
        <v>6193.1</v>
      </c>
    </row>
    <row r="255" spans="14:31" ht="18" customHeight="1">
      <c r="N255" s="209" t="s">
        <v>171</v>
      </c>
      <c r="O255" s="381" t="s">
        <v>780</v>
      </c>
      <c r="P255" s="384">
        <f t="shared" si="15"/>
        <v>99</v>
      </c>
      <c r="Q255" s="384">
        <f t="shared" si="16"/>
        <v>12.500000000000002</v>
      </c>
      <c r="S255" s="209" t="s">
        <v>171</v>
      </c>
      <c r="T255" s="381" t="s">
        <v>780</v>
      </c>
      <c r="U255" s="382">
        <v>1172.9000000000001</v>
      </c>
      <c r="V255" s="382">
        <v>99</v>
      </c>
      <c r="W255" s="382">
        <v>0</v>
      </c>
      <c r="X255" s="382">
        <v>0</v>
      </c>
      <c r="Y255" s="382">
        <v>8.4</v>
      </c>
      <c r="Z255" s="382">
        <v>0</v>
      </c>
      <c r="AA255" s="382">
        <v>0.4</v>
      </c>
      <c r="AB255" s="382">
        <v>0.3</v>
      </c>
      <c r="AC255" s="382">
        <v>1.6</v>
      </c>
      <c r="AD255" s="382">
        <v>1.8</v>
      </c>
      <c r="AE255" s="382">
        <v>1284.5</v>
      </c>
    </row>
    <row r="256" spans="14:31" ht="18" customHeight="1">
      <c r="N256" s="209" t="s">
        <v>171</v>
      </c>
      <c r="O256" s="381" t="s">
        <v>781</v>
      </c>
      <c r="P256" s="384">
        <f t="shared" si="15"/>
        <v>11.6</v>
      </c>
      <c r="Q256" s="384">
        <f t="shared" si="16"/>
        <v>1</v>
      </c>
      <c r="S256" s="209" t="s">
        <v>171</v>
      </c>
      <c r="T256" s="381" t="s">
        <v>781</v>
      </c>
      <c r="U256" s="382">
        <v>128.69999999999999</v>
      </c>
      <c r="V256" s="382">
        <v>11.6</v>
      </c>
      <c r="W256" s="382">
        <v>0</v>
      </c>
      <c r="X256" s="382">
        <v>0</v>
      </c>
      <c r="Y256" s="382">
        <v>0.7</v>
      </c>
      <c r="Z256" s="382">
        <v>0</v>
      </c>
      <c r="AA256" s="382">
        <v>0</v>
      </c>
      <c r="AB256" s="382">
        <v>0</v>
      </c>
      <c r="AC256" s="382">
        <v>0.1</v>
      </c>
      <c r="AD256" s="382">
        <v>0.2</v>
      </c>
      <c r="AE256" s="382">
        <v>141.30000000000001</v>
      </c>
    </row>
    <row r="257" spans="14:31" ht="18" customHeight="1">
      <c r="N257" s="209" t="s">
        <v>171</v>
      </c>
      <c r="O257" s="381" t="s">
        <v>782</v>
      </c>
      <c r="P257" s="384">
        <f t="shared" si="15"/>
        <v>69</v>
      </c>
      <c r="Q257" s="384">
        <f t="shared" si="16"/>
        <v>6.1</v>
      </c>
      <c r="S257" s="209" t="s">
        <v>171</v>
      </c>
      <c r="T257" s="381" t="s">
        <v>782</v>
      </c>
      <c r="U257" s="382">
        <v>231.5</v>
      </c>
      <c r="V257" s="382">
        <v>56.4</v>
      </c>
      <c r="W257" s="382">
        <v>12.6</v>
      </c>
      <c r="X257" s="382">
        <v>0</v>
      </c>
      <c r="Y257" s="382">
        <v>5</v>
      </c>
      <c r="Z257" s="382">
        <v>0</v>
      </c>
      <c r="AA257" s="382">
        <v>0.2</v>
      </c>
      <c r="AB257" s="382">
        <v>0</v>
      </c>
      <c r="AC257" s="382">
        <v>0.3</v>
      </c>
      <c r="AD257" s="382">
        <v>0.6</v>
      </c>
      <c r="AE257" s="382">
        <v>306.5</v>
      </c>
    </row>
    <row r="258" spans="14:31" ht="18" customHeight="1">
      <c r="N258" s="209" t="s">
        <v>171</v>
      </c>
      <c r="O258" s="381" t="s">
        <v>783</v>
      </c>
      <c r="P258" s="384">
        <f t="shared" si="15"/>
        <v>109.1</v>
      </c>
      <c r="Q258" s="384">
        <f t="shared" si="16"/>
        <v>22.000000000000004</v>
      </c>
      <c r="S258" s="209" t="s">
        <v>171</v>
      </c>
      <c r="T258" s="381" t="s">
        <v>783</v>
      </c>
      <c r="U258" s="382">
        <v>1814.8</v>
      </c>
      <c r="V258" s="382">
        <v>103.1</v>
      </c>
      <c r="W258" s="382">
        <v>6</v>
      </c>
      <c r="X258" s="382">
        <v>0</v>
      </c>
      <c r="Y258" s="382">
        <v>16.3</v>
      </c>
      <c r="Z258" s="382">
        <v>0.1</v>
      </c>
      <c r="AA258" s="382">
        <v>0.5</v>
      </c>
      <c r="AB258" s="382">
        <v>0.1</v>
      </c>
      <c r="AC258" s="382">
        <v>1.2</v>
      </c>
      <c r="AD258" s="382">
        <v>3.8</v>
      </c>
      <c r="AE258" s="382">
        <v>1945.9</v>
      </c>
    </row>
    <row r="259" spans="14:31" ht="18" customHeight="1">
      <c r="N259" s="209" t="s">
        <v>171</v>
      </c>
      <c r="O259" s="381" t="s">
        <v>784</v>
      </c>
      <c r="P259" s="384">
        <f t="shared" si="15"/>
        <v>395</v>
      </c>
      <c r="Q259" s="384">
        <f t="shared" si="16"/>
        <v>93.700000000000017</v>
      </c>
      <c r="S259" s="209" t="s">
        <v>171</v>
      </c>
      <c r="T259" s="381" t="s">
        <v>784</v>
      </c>
      <c r="U259" s="382">
        <v>6562.7</v>
      </c>
      <c r="V259" s="382">
        <v>375</v>
      </c>
      <c r="W259" s="382">
        <v>20</v>
      </c>
      <c r="X259" s="382">
        <v>0.1</v>
      </c>
      <c r="Y259" s="382">
        <v>69.400000000000006</v>
      </c>
      <c r="Z259" s="382">
        <v>0.4</v>
      </c>
      <c r="AA259" s="382">
        <v>2.4</v>
      </c>
      <c r="AB259" s="382">
        <v>0.3</v>
      </c>
      <c r="AC259" s="382">
        <v>4.9000000000000004</v>
      </c>
      <c r="AD259" s="382">
        <v>16.2</v>
      </c>
      <c r="AE259" s="382">
        <v>7051.3</v>
      </c>
    </row>
    <row r="260" spans="14:31" ht="18" customHeight="1">
      <c r="N260" s="209" t="s">
        <v>172</v>
      </c>
      <c r="O260" s="381" t="s">
        <v>785</v>
      </c>
      <c r="P260" s="384">
        <f t="shared" si="15"/>
        <v>52</v>
      </c>
      <c r="Q260" s="384">
        <f t="shared" si="16"/>
        <v>5.1999999999999993</v>
      </c>
      <c r="S260" s="209" t="s">
        <v>172</v>
      </c>
      <c r="T260" s="381" t="s">
        <v>785</v>
      </c>
      <c r="U260" s="382">
        <v>499.2</v>
      </c>
      <c r="V260" s="382">
        <v>52</v>
      </c>
      <c r="W260" s="382">
        <v>0</v>
      </c>
      <c r="X260" s="382">
        <v>0</v>
      </c>
      <c r="Y260" s="382">
        <v>4.2</v>
      </c>
      <c r="Z260" s="382">
        <v>0</v>
      </c>
      <c r="AA260" s="382">
        <v>0.1</v>
      </c>
      <c r="AB260" s="382">
        <v>0</v>
      </c>
      <c r="AC260" s="382">
        <v>0.1</v>
      </c>
      <c r="AD260" s="382">
        <v>0.8</v>
      </c>
      <c r="AE260" s="382">
        <v>556.5</v>
      </c>
    </row>
    <row r="261" spans="14:31" ht="18" customHeight="1">
      <c r="N261" s="209" t="s">
        <v>172</v>
      </c>
      <c r="O261" s="381" t="s">
        <v>786</v>
      </c>
      <c r="P261" s="384">
        <f t="shared" si="15"/>
        <v>133.5</v>
      </c>
      <c r="Q261" s="384">
        <f t="shared" si="16"/>
        <v>15.200000000000001</v>
      </c>
      <c r="S261" s="209" t="s">
        <v>172</v>
      </c>
      <c r="T261" s="381" t="s">
        <v>786</v>
      </c>
      <c r="U261" s="382">
        <v>965.9</v>
      </c>
      <c r="V261" s="382">
        <v>133.5</v>
      </c>
      <c r="W261" s="382">
        <v>0</v>
      </c>
      <c r="X261" s="382">
        <v>0</v>
      </c>
      <c r="Y261" s="382">
        <v>11.8</v>
      </c>
      <c r="Z261" s="382">
        <v>0</v>
      </c>
      <c r="AA261" s="382">
        <v>0.4</v>
      </c>
      <c r="AB261" s="382">
        <v>0</v>
      </c>
      <c r="AC261" s="382">
        <v>0.6</v>
      </c>
      <c r="AD261" s="382">
        <v>2.4</v>
      </c>
      <c r="AE261" s="382">
        <v>1114.7</v>
      </c>
    </row>
    <row r="262" spans="14:31" ht="18" customHeight="1">
      <c r="N262" s="209" t="s">
        <v>172</v>
      </c>
      <c r="O262" s="381" t="s">
        <v>787</v>
      </c>
      <c r="P262" s="384">
        <f t="shared" si="15"/>
        <v>43.7</v>
      </c>
      <c r="Q262" s="384">
        <f t="shared" si="16"/>
        <v>4.8999999999999995</v>
      </c>
      <c r="S262" s="209" t="s">
        <v>172</v>
      </c>
      <c r="T262" s="381" t="s">
        <v>787</v>
      </c>
      <c r="U262" s="382">
        <v>432.3</v>
      </c>
      <c r="V262" s="382">
        <v>43.7</v>
      </c>
      <c r="W262" s="382">
        <v>0</v>
      </c>
      <c r="X262" s="382">
        <v>0</v>
      </c>
      <c r="Y262" s="382">
        <v>3.8</v>
      </c>
      <c r="Z262" s="382">
        <v>0</v>
      </c>
      <c r="AA262" s="382">
        <v>0.1</v>
      </c>
      <c r="AB262" s="382">
        <v>0</v>
      </c>
      <c r="AC262" s="382">
        <v>0.2</v>
      </c>
      <c r="AD262" s="382">
        <v>0.8</v>
      </c>
      <c r="AE262" s="382">
        <v>480.9</v>
      </c>
    </row>
    <row r="263" spans="14:31" ht="18" customHeight="1">
      <c r="N263" s="209" t="s">
        <v>172</v>
      </c>
      <c r="O263" s="381" t="s">
        <v>788</v>
      </c>
      <c r="P263" s="384">
        <f t="shared" si="15"/>
        <v>251</v>
      </c>
      <c r="Q263" s="384">
        <f t="shared" si="16"/>
        <v>34.4</v>
      </c>
      <c r="S263" s="209" t="s">
        <v>172</v>
      </c>
      <c r="T263" s="381" t="s">
        <v>788</v>
      </c>
      <c r="U263" s="382">
        <v>2574.1999999999998</v>
      </c>
      <c r="V263" s="382">
        <v>251</v>
      </c>
      <c r="W263" s="382">
        <v>0</v>
      </c>
      <c r="X263" s="382">
        <v>0</v>
      </c>
      <c r="Y263" s="382">
        <v>26.4</v>
      </c>
      <c r="Z263" s="382">
        <v>0.2</v>
      </c>
      <c r="AA263" s="382">
        <v>0.9</v>
      </c>
      <c r="AB263" s="382">
        <v>0</v>
      </c>
      <c r="AC263" s="382">
        <v>1.3</v>
      </c>
      <c r="AD263" s="382">
        <v>5.6</v>
      </c>
      <c r="AE263" s="382">
        <v>2859.7</v>
      </c>
    </row>
    <row r="264" spans="14:31" ht="18" customHeight="1">
      <c r="N264" s="209" t="s">
        <v>172</v>
      </c>
      <c r="O264" s="381" t="s">
        <v>789</v>
      </c>
      <c r="P264" s="384">
        <f t="shared" si="15"/>
        <v>67.3</v>
      </c>
      <c r="Q264" s="384">
        <f t="shared" si="16"/>
        <v>15</v>
      </c>
      <c r="S264" s="209" t="s">
        <v>172</v>
      </c>
      <c r="T264" s="381" t="s">
        <v>789</v>
      </c>
      <c r="U264" s="382">
        <v>637.29999999999995</v>
      </c>
      <c r="V264" s="382">
        <v>57.8</v>
      </c>
      <c r="W264" s="382">
        <v>9.5</v>
      </c>
      <c r="X264" s="382">
        <v>0</v>
      </c>
      <c r="Y264" s="382">
        <v>12.8</v>
      </c>
      <c r="Z264" s="382">
        <v>0</v>
      </c>
      <c r="AA264" s="382">
        <v>0.3</v>
      </c>
      <c r="AB264" s="382">
        <v>0</v>
      </c>
      <c r="AC264" s="382">
        <v>0.7</v>
      </c>
      <c r="AD264" s="382">
        <v>1.2</v>
      </c>
      <c r="AE264" s="382">
        <v>719.6</v>
      </c>
    </row>
    <row r="265" spans="14:31" ht="18" customHeight="1">
      <c r="N265" s="209" t="s">
        <v>172</v>
      </c>
      <c r="O265" s="381" t="s">
        <v>790</v>
      </c>
      <c r="P265" s="384">
        <f t="shared" si="15"/>
        <v>361.5</v>
      </c>
      <c r="Q265" s="384">
        <f t="shared" si="16"/>
        <v>12.799999999999999</v>
      </c>
      <c r="S265" s="209" t="s">
        <v>172</v>
      </c>
      <c r="T265" s="381" t="s">
        <v>790</v>
      </c>
      <c r="U265" s="382">
        <v>3143</v>
      </c>
      <c r="V265" s="382">
        <v>361</v>
      </c>
      <c r="W265" s="382">
        <v>0.5</v>
      </c>
      <c r="X265" s="382">
        <v>0</v>
      </c>
      <c r="Y265" s="382">
        <v>9.6999999999999993</v>
      </c>
      <c r="Z265" s="382">
        <v>0.1</v>
      </c>
      <c r="AA265" s="382">
        <v>0.4</v>
      </c>
      <c r="AB265" s="382">
        <v>0</v>
      </c>
      <c r="AC265" s="382">
        <v>0.5</v>
      </c>
      <c r="AD265" s="382">
        <v>2.1</v>
      </c>
      <c r="AE265" s="382">
        <v>3517.3</v>
      </c>
    </row>
    <row r="266" spans="14:31" ht="18" customHeight="1">
      <c r="N266" s="209" t="s">
        <v>172</v>
      </c>
      <c r="O266" s="381" t="s">
        <v>791</v>
      </c>
      <c r="P266" s="384">
        <f t="shared" ref="P266:P329" si="17">SUM(V266:W266)</f>
        <v>120.9</v>
      </c>
      <c r="Q266" s="384">
        <f t="shared" ref="Q266:Q329" si="18">SUM(X266:AD266)</f>
        <v>23.6</v>
      </c>
      <c r="S266" s="209" t="s">
        <v>172</v>
      </c>
      <c r="T266" s="381" t="s">
        <v>791</v>
      </c>
      <c r="U266" s="382">
        <v>1223.5</v>
      </c>
      <c r="V266" s="382">
        <v>120.9</v>
      </c>
      <c r="W266" s="382">
        <v>0</v>
      </c>
      <c r="X266" s="382">
        <v>0</v>
      </c>
      <c r="Y266" s="382">
        <v>20</v>
      </c>
      <c r="Z266" s="382">
        <v>0.1</v>
      </c>
      <c r="AA266" s="382">
        <v>0.4</v>
      </c>
      <c r="AB266" s="382">
        <v>0</v>
      </c>
      <c r="AC266" s="382">
        <v>1</v>
      </c>
      <c r="AD266" s="382">
        <v>2.1</v>
      </c>
      <c r="AE266" s="382">
        <v>1368.1</v>
      </c>
    </row>
    <row r="267" spans="14:31" ht="18" customHeight="1">
      <c r="N267" s="209" t="s">
        <v>172</v>
      </c>
      <c r="O267" s="381" t="s">
        <v>792</v>
      </c>
      <c r="P267" s="384">
        <f t="shared" si="17"/>
        <v>646.5</v>
      </c>
      <c r="Q267" s="384">
        <f t="shared" si="18"/>
        <v>14.7</v>
      </c>
      <c r="S267" s="209" t="s">
        <v>172</v>
      </c>
      <c r="T267" s="381" t="s">
        <v>792</v>
      </c>
      <c r="U267" s="382">
        <v>1351.3</v>
      </c>
      <c r="V267" s="382">
        <v>320.8</v>
      </c>
      <c r="W267" s="382">
        <v>325.7</v>
      </c>
      <c r="X267" s="382">
        <v>0.1</v>
      </c>
      <c r="Y267" s="382">
        <v>11.4</v>
      </c>
      <c r="Z267" s="382">
        <v>0.1</v>
      </c>
      <c r="AA267" s="382">
        <v>0.3</v>
      </c>
      <c r="AB267" s="382">
        <v>0</v>
      </c>
      <c r="AC267" s="382">
        <v>0.7</v>
      </c>
      <c r="AD267" s="382">
        <v>2.1</v>
      </c>
      <c r="AE267" s="382">
        <v>2012.4</v>
      </c>
    </row>
    <row r="268" spans="14:31" ht="18" customHeight="1">
      <c r="N268" s="209" t="s">
        <v>172</v>
      </c>
      <c r="O268" s="381" t="s">
        <v>793</v>
      </c>
      <c r="P268" s="384">
        <f t="shared" si="17"/>
        <v>1492.4</v>
      </c>
      <c r="Q268" s="384">
        <f t="shared" si="18"/>
        <v>33.6</v>
      </c>
      <c r="S268" s="209" t="s">
        <v>172</v>
      </c>
      <c r="T268" s="381" t="s">
        <v>793</v>
      </c>
      <c r="U268" s="382">
        <v>2349.4</v>
      </c>
      <c r="V268" s="382">
        <v>567.70000000000005</v>
      </c>
      <c r="W268" s="382">
        <v>924.7</v>
      </c>
      <c r="X268" s="382">
        <v>0.1</v>
      </c>
      <c r="Y268" s="382">
        <v>25.8</v>
      </c>
      <c r="Z268" s="382">
        <v>0.1</v>
      </c>
      <c r="AA268" s="382">
        <v>0.7</v>
      </c>
      <c r="AB268" s="382">
        <v>0</v>
      </c>
      <c r="AC268" s="382">
        <v>1.7</v>
      </c>
      <c r="AD268" s="382">
        <v>5.2</v>
      </c>
      <c r="AE268" s="382">
        <v>3875.5</v>
      </c>
    </row>
    <row r="269" spans="14:31" ht="18" customHeight="1">
      <c r="N269" s="209" t="s">
        <v>172</v>
      </c>
      <c r="O269" s="381" t="s">
        <v>794</v>
      </c>
      <c r="P269" s="384">
        <f t="shared" si="17"/>
        <v>241.1</v>
      </c>
      <c r="Q269" s="384">
        <f t="shared" si="18"/>
        <v>16.399999999999999</v>
      </c>
      <c r="S269" s="209" t="s">
        <v>172</v>
      </c>
      <c r="T269" s="381" t="s">
        <v>794</v>
      </c>
      <c r="U269" s="382">
        <v>1404.3</v>
      </c>
      <c r="V269" s="382">
        <v>241.1</v>
      </c>
      <c r="W269" s="382">
        <v>0</v>
      </c>
      <c r="X269" s="382">
        <v>0</v>
      </c>
      <c r="Y269" s="382">
        <v>12.5</v>
      </c>
      <c r="Z269" s="382">
        <v>0.1</v>
      </c>
      <c r="AA269" s="382">
        <v>0.4</v>
      </c>
      <c r="AB269" s="382">
        <v>0</v>
      </c>
      <c r="AC269" s="382">
        <v>0.7</v>
      </c>
      <c r="AD269" s="382">
        <v>2.7</v>
      </c>
      <c r="AE269" s="382">
        <v>1661.9</v>
      </c>
    </row>
    <row r="270" spans="14:31" ht="18" customHeight="1">
      <c r="N270" s="209" t="s">
        <v>172</v>
      </c>
      <c r="O270" s="381" t="s">
        <v>795</v>
      </c>
      <c r="P270" s="384">
        <f t="shared" si="17"/>
        <v>233.2</v>
      </c>
      <c r="Q270" s="384">
        <f t="shared" si="18"/>
        <v>31.7</v>
      </c>
      <c r="S270" s="209" t="s">
        <v>172</v>
      </c>
      <c r="T270" s="381" t="s">
        <v>795</v>
      </c>
      <c r="U270" s="382">
        <v>1839.7</v>
      </c>
      <c r="V270" s="382">
        <v>233.1</v>
      </c>
      <c r="W270" s="382">
        <v>0.1</v>
      </c>
      <c r="X270" s="382">
        <v>0</v>
      </c>
      <c r="Y270" s="382">
        <v>26.4</v>
      </c>
      <c r="Z270" s="382">
        <v>0.1</v>
      </c>
      <c r="AA270" s="382">
        <v>0.5</v>
      </c>
      <c r="AB270" s="382">
        <v>0</v>
      </c>
      <c r="AC270" s="382">
        <v>1.4</v>
      </c>
      <c r="AD270" s="382">
        <v>3.3</v>
      </c>
      <c r="AE270" s="382">
        <v>2104.5</v>
      </c>
    </row>
    <row r="271" spans="14:31" ht="18" customHeight="1">
      <c r="N271" s="209" t="s">
        <v>172</v>
      </c>
      <c r="O271" s="381" t="s">
        <v>796</v>
      </c>
      <c r="P271" s="384">
        <f t="shared" si="17"/>
        <v>85.5</v>
      </c>
      <c r="Q271" s="384">
        <f t="shared" si="18"/>
        <v>2.2000000000000002</v>
      </c>
      <c r="S271" s="209" t="s">
        <v>172</v>
      </c>
      <c r="T271" s="381" t="s">
        <v>796</v>
      </c>
      <c r="U271" s="382">
        <v>194.3</v>
      </c>
      <c r="V271" s="382">
        <v>27.3</v>
      </c>
      <c r="W271" s="382">
        <v>58.2</v>
      </c>
      <c r="X271" s="382">
        <v>0</v>
      </c>
      <c r="Y271" s="382">
        <v>1.7</v>
      </c>
      <c r="Z271" s="382">
        <v>0</v>
      </c>
      <c r="AA271" s="382">
        <v>0.1</v>
      </c>
      <c r="AB271" s="382">
        <v>0</v>
      </c>
      <c r="AC271" s="382">
        <v>0.1</v>
      </c>
      <c r="AD271" s="382">
        <v>0.3</v>
      </c>
      <c r="AE271" s="382">
        <v>281.89999999999998</v>
      </c>
    </row>
    <row r="272" spans="14:31" ht="18" customHeight="1">
      <c r="N272" s="209" t="s">
        <v>172</v>
      </c>
      <c r="O272" s="381" t="s">
        <v>797</v>
      </c>
      <c r="P272" s="384">
        <f t="shared" si="17"/>
        <v>323.5</v>
      </c>
      <c r="Q272" s="384">
        <f t="shared" si="18"/>
        <v>20.3</v>
      </c>
      <c r="S272" s="209" t="s">
        <v>172</v>
      </c>
      <c r="T272" s="381" t="s">
        <v>797</v>
      </c>
      <c r="U272" s="382">
        <v>1276.7</v>
      </c>
      <c r="V272" s="382">
        <v>238.8</v>
      </c>
      <c r="W272" s="382">
        <v>84.7</v>
      </c>
      <c r="X272" s="382">
        <v>0</v>
      </c>
      <c r="Y272" s="382">
        <v>15.6</v>
      </c>
      <c r="Z272" s="382">
        <v>0.1</v>
      </c>
      <c r="AA272" s="382">
        <v>0.6</v>
      </c>
      <c r="AB272" s="382">
        <v>0.1</v>
      </c>
      <c r="AC272" s="382">
        <v>1</v>
      </c>
      <c r="AD272" s="382">
        <v>2.9</v>
      </c>
      <c r="AE272" s="382">
        <v>1620.5</v>
      </c>
    </row>
    <row r="273" spans="14:31" ht="18" customHeight="1">
      <c r="N273" s="209" t="s">
        <v>172</v>
      </c>
      <c r="O273" s="381" t="s">
        <v>798</v>
      </c>
      <c r="P273" s="384">
        <f t="shared" si="17"/>
        <v>388.9</v>
      </c>
      <c r="Q273" s="384">
        <f t="shared" si="18"/>
        <v>12</v>
      </c>
      <c r="S273" s="209" t="s">
        <v>172</v>
      </c>
      <c r="T273" s="381" t="s">
        <v>798</v>
      </c>
      <c r="U273" s="382">
        <v>1148.4000000000001</v>
      </c>
      <c r="V273" s="382">
        <v>273</v>
      </c>
      <c r="W273" s="382">
        <v>115.9</v>
      </c>
      <c r="X273" s="382">
        <v>0.6</v>
      </c>
      <c r="Y273" s="382">
        <v>8.1</v>
      </c>
      <c r="Z273" s="382">
        <v>0</v>
      </c>
      <c r="AA273" s="382">
        <v>0.3</v>
      </c>
      <c r="AB273" s="382">
        <v>0</v>
      </c>
      <c r="AC273" s="382">
        <v>1.1000000000000001</v>
      </c>
      <c r="AD273" s="382">
        <v>1.9</v>
      </c>
      <c r="AE273" s="382">
        <v>1549.4</v>
      </c>
    </row>
    <row r="274" spans="14:31" ht="18" customHeight="1">
      <c r="N274" s="209" t="s">
        <v>172</v>
      </c>
      <c r="O274" s="381" t="s">
        <v>799</v>
      </c>
      <c r="P274" s="384">
        <f t="shared" si="17"/>
        <v>255.5</v>
      </c>
      <c r="Q274" s="384">
        <f t="shared" si="18"/>
        <v>33.800000000000004</v>
      </c>
      <c r="S274" s="209" t="s">
        <v>172</v>
      </c>
      <c r="T274" s="381" t="s">
        <v>799</v>
      </c>
      <c r="U274" s="382">
        <v>961.8</v>
      </c>
      <c r="V274" s="382">
        <v>245.2</v>
      </c>
      <c r="W274" s="382">
        <v>10.3</v>
      </c>
      <c r="X274" s="382">
        <v>0</v>
      </c>
      <c r="Y274" s="382">
        <v>24.7</v>
      </c>
      <c r="Z274" s="382">
        <v>0.1</v>
      </c>
      <c r="AA274" s="382">
        <v>1.3</v>
      </c>
      <c r="AB274" s="382">
        <v>0.5</v>
      </c>
      <c r="AC274" s="382">
        <v>2.1</v>
      </c>
      <c r="AD274" s="382">
        <v>5.0999999999999996</v>
      </c>
      <c r="AE274" s="382">
        <v>1251.0999999999999</v>
      </c>
    </row>
    <row r="275" spans="14:31" ht="18" customHeight="1">
      <c r="N275" s="209" t="s">
        <v>173</v>
      </c>
      <c r="O275" s="381" t="s">
        <v>800</v>
      </c>
      <c r="P275" s="384">
        <f t="shared" si="17"/>
        <v>554.1</v>
      </c>
      <c r="Q275" s="384">
        <f t="shared" si="18"/>
        <v>12.6</v>
      </c>
      <c r="S275" s="209" t="s">
        <v>173</v>
      </c>
      <c r="T275" s="381" t="s">
        <v>800</v>
      </c>
      <c r="U275" s="382">
        <v>1433.8</v>
      </c>
      <c r="V275" s="382">
        <v>342.1</v>
      </c>
      <c r="W275" s="382">
        <v>212</v>
      </c>
      <c r="X275" s="382">
        <v>0</v>
      </c>
      <c r="Y275" s="382">
        <v>9.4</v>
      </c>
      <c r="Z275" s="382">
        <v>0.1</v>
      </c>
      <c r="AA275" s="382">
        <v>0.5</v>
      </c>
      <c r="AB275" s="382">
        <v>0</v>
      </c>
      <c r="AC275" s="382">
        <v>0.5</v>
      </c>
      <c r="AD275" s="382">
        <v>2.1</v>
      </c>
      <c r="AE275" s="382">
        <v>2000.5</v>
      </c>
    </row>
    <row r="276" spans="14:31" ht="18" customHeight="1">
      <c r="N276" s="209" t="s">
        <v>173</v>
      </c>
      <c r="O276" s="381" t="s">
        <v>801</v>
      </c>
      <c r="P276" s="384">
        <f t="shared" si="17"/>
        <v>410.4</v>
      </c>
      <c r="Q276" s="384">
        <f t="shared" si="18"/>
        <v>21.900000000000002</v>
      </c>
      <c r="S276" s="209" t="s">
        <v>173</v>
      </c>
      <c r="T276" s="381" t="s">
        <v>801</v>
      </c>
      <c r="U276" s="382">
        <v>1854.3</v>
      </c>
      <c r="V276" s="382">
        <v>263</v>
      </c>
      <c r="W276" s="382">
        <v>147.4</v>
      </c>
      <c r="X276" s="382">
        <v>0</v>
      </c>
      <c r="Y276" s="382">
        <v>16.5</v>
      </c>
      <c r="Z276" s="382">
        <v>0.1</v>
      </c>
      <c r="AA276" s="382">
        <v>0.7</v>
      </c>
      <c r="AB276" s="382">
        <v>0</v>
      </c>
      <c r="AC276" s="382">
        <v>1</v>
      </c>
      <c r="AD276" s="382">
        <v>3.6</v>
      </c>
      <c r="AE276" s="382">
        <v>2286.6</v>
      </c>
    </row>
    <row r="277" spans="14:31" ht="18" customHeight="1">
      <c r="N277" s="209" t="s">
        <v>173</v>
      </c>
      <c r="O277" s="381" t="s">
        <v>802</v>
      </c>
      <c r="P277" s="384">
        <f t="shared" si="17"/>
        <v>240</v>
      </c>
      <c r="Q277" s="384">
        <f t="shared" si="18"/>
        <v>22.7</v>
      </c>
      <c r="S277" s="209" t="s">
        <v>173</v>
      </c>
      <c r="T277" s="381" t="s">
        <v>802</v>
      </c>
      <c r="U277" s="382">
        <v>1729.9</v>
      </c>
      <c r="V277" s="382">
        <v>182.5</v>
      </c>
      <c r="W277" s="382">
        <v>57.5</v>
      </c>
      <c r="X277" s="382">
        <v>0</v>
      </c>
      <c r="Y277" s="382">
        <v>17.2</v>
      </c>
      <c r="Z277" s="382">
        <v>0.1</v>
      </c>
      <c r="AA277" s="382">
        <v>0.7</v>
      </c>
      <c r="AB277" s="382">
        <v>0</v>
      </c>
      <c r="AC277" s="382">
        <v>1</v>
      </c>
      <c r="AD277" s="382">
        <v>3.7</v>
      </c>
      <c r="AE277" s="382">
        <v>1992.7</v>
      </c>
    </row>
    <row r="278" spans="14:31" ht="18" customHeight="1">
      <c r="N278" s="209" t="s">
        <v>173</v>
      </c>
      <c r="O278" s="381" t="s">
        <v>803</v>
      </c>
      <c r="P278" s="384">
        <f t="shared" si="17"/>
        <v>190.60000000000002</v>
      </c>
      <c r="Q278" s="384">
        <f t="shared" si="18"/>
        <v>4.3</v>
      </c>
      <c r="S278" s="209" t="s">
        <v>173</v>
      </c>
      <c r="T278" s="381" t="s">
        <v>803</v>
      </c>
      <c r="U278" s="382">
        <v>400.2</v>
      </c>
      <c r="V278" s="382">
        <v>92.7</v>
      </c>
      <c r="W278" s="382">
        <v>97.9</v>
      </c>
      <c r="X278" s="382">
        <v>0</v>
      </c>
      <c r="Y278" s="382">
        <v>3.4</v>
      </c>
      <c r="Z278" s="382">
        <v>0</v>
      </c>
      <c r="AA278" s="382">
        <v>0.1</v>
      </c>
      <c r="AB278" s="382">
        <v>0</v>
      </c>
      <c r="AC278" s="382">
        <v>0.2</v>
      </c>
      <c r="AD278" s="382">
        <v>0.6</v>
      </c>
      <c r="AE278" s="382">
        <v>595.29999999999995</v>
      </c>
    </row>
    <row r="279" spans="14:31" ht="18" customHeight="1">
      <c r="N279" s="209" t="s">
        <v>173</v>
      </c>
      <c r="O279" s="381" t="s">
        <v>804</v>
      </c>
      <c r="P279" s="384">
        <f t="shared" si="17"/>
        <v>53.099999999999994</v>
      </c>
      <c r="Q279" s="384">
        <f t="shared" si="18"/>
        <v>9.1999999999999993</v>
      </c>
      <c r="S279" s="209" t="s">
        <v>173</v>
      </c>
      <c r="T279" s="381" t="s">
        <v>804</v>
      </c>
      <c r="U279" s="382">
        <v>512.1</v>
      </c>
      <c r="V279" s="382">
        <v>52.8</v>
      </c>
      <c r="W279" s="382">
        <v>0.3</v>
      </c>
      <c r="X279" s="382">
        <v>0.1</v>
      </c>
      <c r="Y279" s="382">
        <v>7.7</v>
      </c>
      <c r="Z279" s="382">
        <v>0</v>
      </c>
      <c r="AA279" s="382">
        <v>0.1</v>
      </c>
      <c r="AB279" s="382">
        <v>0</v>
      </c>
      <c r="AC279" s="382">
        <v>0.4</v>
      </c>
      <c r="AD279" s="382">
        <v>0.9</v>
      </c>
      <c r="AE279" s="382">
        <v>574.5</v>
      </c>
    </row>
    <row r="280" spans="14:31" ht="18" customHeight="1">
      <c r="N280" s="209" t="s">
        <v>173</v>
      </c>
      <c r="O280" s="381" t="s">
        <v>805</v>
      </c>
      <c r="P280" s="384">
        <f t="shared" si="17"/>
        <v>178</v>
      </c>
      <c r="Q280" s="384">
        <f t="shared" si="18"/>
        <v>9</v>
      </c>
      <c r="S280" s="209" t="s">
        <v>173</v>
      </c>
      <c r="T280" s="381" t="s">
        <v>805</v>
      </c>
      <c r="U280" s="382">
        <v>595.6</v>
      </c>
      <c r="V280" s="382">
        <v>112.2</v>
      </c>
      <c r="W280" s="382">
        <v>65.8</v>
      </c>
      <c r="X280" s="382">
        <v>0</v>
      </c>
      <c r="Y280" s="382">
        <v>7.2</v>
      </c>
      <c r="Z280" s="382">
        <v>0</v>
      </c>
      <c r="AA280" s="382">
        <v>0.2</v>
      </c>
      <c r="AB280" s="382">
        <v>0</v>
      </c>
      <c r="AC280" s="382">
        <v>0.4</v>
      </c>
      <c r="AD280" s="382">
        <v>1.2</v>
      </c>
      <c r="AE280" s="382">
        <v>782.7</v>
      </c>
    </row>
    <row r="281" spans="14:31" ht="18" customHeight="1">
      <c r="N281" s="209" t="s">
        <v>173</v>
      </c>
      <c r="O281" s="381" t="s">
        <v>806</v>
      </c>
      <c r="P281" s="384">
        <f t="shared" si="17"/>
        <v>225.39999999999998</v>
      </c>
      <c r="Q281" s="384">
        <f t="shared" si="18"/>
        <v>8</v>
      </c>
      <c r="S281" s="209" t="s">
        <v>173</v>
      </c>
      <c r="T281" s="381" t="s">
        <v>806</v>
      </c>
      <c r="U281" s="382">
        <v>512.79999999999995</v>
      </c>
      <c r="V281" s="382">
        <v>118.8</v>
      </c>
      <c r="W281" s="382">
        <v>106.6</v>
      </c>
      <c r="X281" s="382">
        <v>0</v>
      </c>
      <c r="Y281" s="382">
        <v>6.5</v>
      </c>
      <c r="Z281" s="382">
        <v>0</v>
      </c>
      <c r="AA281" s="382">
        <v>0.2</v>
      </c>
      <c r="AB281" s="382">
        <v>0</v>
      </c>
      <c r="AC281" s="382">
        <v>0.5</v>
      </c>
      <c r="AD281" s="382">
        <v>0.8</v>
      </c>
      <c r="AE281" s="382">
        <v>746.2</v>
      </c>
    </row>
    <row r="282" spans="14:31" ht="18" customHeight="1">
      <c r="N282" s="209" t="s">
        <v>173</v>
      </c>
      <c r="O282" s="381" t="s">
        <v>807</v>
      </c>
      <c r="P282" s="384">
        <f t="shared" si="17"/>
        <v>662.4</v>
      </c>
      <c r="Q282" s="384">
        <f t="shared" si="18"/>
        <v>18.299999999999997</v>
      </c>
      <c r="S282" s="209" t="s">
        <v>173</v>
      </c>
      <c r="T282" s="381" t="s">
        <v>807</v>
      </c>
      <c r="U282" s="382">
        <v>2244.8000000000002</v>
      </c>
      <c r="V282" s="382">
        <v>345.9</v>
      </c>
      <c r="W282" s="382">
        <v>316.5</v>
      </c>
      <c r="X282" s="382">
        <v>0</v>
      </c>
      <c r="Y282" s="382">
        <v>13.7</v>
      </c>
      <c r="Z282" s="382">
        <v>0.1</v>
      </c>
      <c r="AA282" s="382">
        <v>0.7</v>
      </c>
      <c r="AB282" s="382">
        <v>0</v>
      </c>
      <c r="AC282" s="382">
        <v>0.8</v>
      </c>
      <c r="AD282" s="382">
        <v>3</v>
      </c>
      <c r="AE282" s="382">
        <v>2925.6</v>
      </c>
    </row>
    <row r="283" spans="14:31" ht="18" customHeight="1">
      <c r="N283" s="209" t="s">
        <v>173</v>
      </c>
      <c r="O283" s="381" t="s">
        <v>808</v>
      </c>
      <c r="P283" s="384">
        <f t="shared" si="17"/>
        <v>118.5</v>
      </c>
      <c r="Q283" s="384">
        <f t="shared" si="18"/>
        <v>3.6000000000000005</v>
      </c>
      <c r="S283" s="209" t="s">
        <v>173</v>
      </c>
      <c r="T283" s="381" t="s">
        <v>808</v>
      </c>
      <c r="U283" s="382">
        <v>603.1</v>
      </c>
      <c r="V283" s="382">
        <v>118.5</v>
      </c>
      <c r="W283" s="382">
        <v>0</v>
      </c>
      <c r="X283" s="382">
        <v>0</v>
      </c>
      <c r="Y283" s="382">
        <v>2.7</v>
      </c>
      <c r="Z283" s="382">
        <v>0</v>
      </c>
      <c r="AA283" s="382">
        <v>0.1</v>
      </c>
      <c r="AB283" s="382">
        <v>0</v>
      </c>
      <c r="AC283" s="382">
        <v>0.2</v>
      </c>
      <c r="AD283" s="382">
        <v>0.6</v>
      </c>
      <c r="AE283" s="382">
        <v>725.3</v>
      </c>
    </row>
    <row r="284" spans="14:31" ht="18" customHeight="1">
      <c r="N284" s="209" t="s">
        <v>173</v>
      </c>
      <c r="O284" s="381" t="s">
        <v>809</v>
      </c>
      <c r="P284" s="384">
        <f t="shared" si="17"/>
        <v>242.10000000000002</v>
      </c>
      <c r="Q284" s="384">
        <f t="shared" si="18"/>
        <v>19.5</v>
      </c>
      <c r="S284" s="209" t="s">
        <v>173</v>
      </c>
      <c r="T284" s="381" t="s">
        <v>809</v>
      </c>
      <c r="U284" s="382">
        <v>1967.8</v>
      </c>
      <c r="V284" s="382">
        <v>208.9</v>
      </c>
      <c r="W284" s="382">
        <v>33.200000000000003</v>
      </c>
      <c r="X284" s="382">
        <v>0</v>
      </c>
      <c r="Y284" s="382">
        <v>14.4</v>
      </c>
      <c r="Z284" s="382">
        <v>0.1</v>
      </c>
      <c r="AA284" s="382">
        <v>0.7</v>
      </c>
      <c r="AB284" s="382">
        <v>0.1</v>
      </c>
      <c r="AC284" s="382">
        <v>1.1000000000000001</v>
      </c>
      <c r="AD284" s="382">
        <v>3.1</v>
      </c>
      <c r="AE284" s="382">
        <v>2229.4</v>
      </c>
    </row>
    <row r="285" spans="14:31" ht="18" customHeight="1">
      <c r="N285" s="209" t="s">
        <v>129</v>
      </c>
      <c r="O285" s="381" t="s">
        <v>810</v>
      </c>
      <c r="P285" s="384">
        <f t="shared" si="17"/>
        <v>1228.7</v>
      </c>
      <c r="Q285" s="384">
        <f t="shared" si="18"/>
        <v>89.199999999999989</v>
      </c>
      <c r="S285" s="209" t="s">
        <v>129</v>
      </c>
      <c r="T285" s="381" t="s">
        <v>810</v>
      </c>
      <c r="U285" s="382">
        <v>4184.5</v>
      </c>
      <c r="V285" s="382">
        <v>215.5</v>
      </c>
      <c r="W285" s="382">
        <v>1013.2</v>
      </c>
      <c r="X285" s="382">
        <v>0.1</v>
      </c>
      <c r="Y285" s="382">
        <v>68.599999999999994</v>
      </c>
      <c r="Z285" s="382">
        <v>2.7</v>
      </c>
      <c r="AA285" s="382">
        <v>7.3</v>
      </c>
      <c r="AB285" s="382">
        <v>0</v>
      </c>
      <c r="AC285" s="382">
        <v>3.9</v>
      </c>
      <c r="AD285" s="382">
        <v>6.6</v>
      </c>
      <c r="AE285" s="382">
        <v>5502.3</v>
      </c>
    </row>
    <row r="286" spans="14:31" ht="18" customHeight="1">
      <c r="N286" s="209" t="s">
        <v>129</v>
      </c>
      <c r="O286" s="381" t="s">
        <v>811</v>
      </c>
      <c r="P286" s="384">
        <f t="shared" si="17"/>
        <v>2369.5</v>
      </c>
      <c r="Q286" s="384">
        <f t="shared" si="18"/>
        <v>329.09999999999997</v>
      </c>
      <c r="S286" s="209" t="s">
        <v>129</v>
      </c>
      <c r="T286" s="381" t="s">
        <v>811</v>
      </c>
      <c r="U286" s="382">
        <v>11457</v>
      </c>
      <c r="V286" s="382">
        <v>583.1</v>
      </c>
      <c r="W286" s="382">
        <v>1786.4</v>
      </c>
      <c r="X286" s="382">
        <v>0.2</v>
      </c>
      <c r="Y286" s="382">
        <v>253.2</v>
      </c>
      <c r="Z286" s="382">
        <v>9.8000000000000007</v>
      </c>
      <c r="AA286" s="382">
        <v>26.9</v>
      </c>
      <c r="AB286" s="382">
        <v>0</v>
      </c>
      <c r="AC286" s="382">
        <v>14.5</v>
      </c>
      <c r="AD286" s="382">
        <v>24.5</v>
      </c>
      <c r="AE286" s="382">
        <v>14155.6</v>
      </c>
    </row>
    <row r="287" spans="14:31" ht="18" customHeight="1">
      <c r="N287" s="209" t="s">
        <v>129</v>
      </c>
      <c r="O287" s="381" t="s">
        <v>812</v>
      </c>
      <c r="P287" s="384">
        <f t="shared" si="17"/>
        <v>477.70000000000005</v>
      </c>
      <c r="Q287" s="384">
        <f t="shared" si="18"/>
        <v>70.599999999999994</v>
      </c>
      <c r="S287" s="209" t="s">
        <v>129</v>
      </c>
      <c r="T287" s="381" t="s">
        <v>812</v>
      </c>
      <c r="U287" s="382">
        <v>3478.4</v>
      </c>
      <c r="V287" s="382">
        <v>340.6</v>
      </c>
      <c r="W287" s="382">
        <v>137.1</v>
      </c>
      <c r="X287" s="382">
        <v>0</v>
      </c>
      <c r="Y287" s="382">
        <v>53.4</v>
      </c>
      <c r="Z287" s="382">
        <v>2</v>
      </c>
      <c r="AA287" s="382">
        <v>5.6</v>
      </c>
      <c r="AB287" s="382">
        <v>0</v>
      </c>
      <c r="AC287" s="382">
        <v>3</v>
      </c>
      <c r="AD287" s="382">
        <v>6.6</v>
      </c>
      <c r="AE287" s="382">
        <v>4026.7</v>
      </c>
    </row>
    <row r="288" spans="14:31" ht="18" customHeight="1">
      <c r="N288" s="209" t="s">
        <v>129</v>
      </c>
      <c r="O288" s="381" t="s">
        <v>813</v>
      </c>
      <c r="P288" s="384">
        <f t="shared" si="17"/>
        <v>45.2</v>
      </c>
      <c r="Q288" s="384">
        <f t="shared" si="18"/>
        <v>6.7999999999999989</v>
      </c>
      <c r="S288" s="209" t="s">
        <v>129</v>
      </c>
      <c r="T288" s="381" t="s">
        <v>813</v>
      </c>
      <c r="U288" s="382">
        <v>363</v>
      </c>
      <c r="V288" s="382">
        <v>9.3000000000000007</v>
      </c>
      <c r="W288" s="382">
        <v>35.9</v>
      </c>
      <c r="X288" s="382">
        <v>0</v>
      </c>
      <c r="Y288" s="382">
        <v>5.0999999999999996</v>
      </c>
      <c r="Z288" s="382">
        <v>0.2</v>
      </c>
      <c r="AA288" s="382">
        <v>0.6</v>
      </c>
      <c r="AB288" s="382">
        <v>0</v>
      </c>
      <c r="AC288" s="382">
        <v>0.3</v>
      </c>
      <c r="AD288" s="382">
        <v>0.6</v>
      </c>
      <c r="AE288" s="382">
        <v>415</v>
      </c>
    </row>
    <row r="289" spans="14:31" ht="18" customHeight="1">
      <c r="N289" s="209" t="s">
        <v>129</v>
      </c>
      <c r="O289" s="381" t="s">
        <v>814</v>
      </c>
      <c r="P289" s="384">
        <f t="shared" si="17"/>
        <v>191.6</v>
      </c>
      <c r="Q289" s="384">
        <f t="shared" si="18"/>
        <v>147.10000000000002</v>
      </c>
      <c r="S289" s="209" t="s">
        <v>129</v>
      </c>
      <c r="T289" s="381" t="s">
        <v>814</v>
      </c>
      <c r="U289" s="382">
        <v>5823.9</v>
      </c>
      <c r="V289" s="382">
        <v>190.4</v>
      </c>
      <c r="W289" s="382">
        <v>1.2</v>
      </c>
      <c r="X289" s="382">
        <v>0.4</v>
      </c>
      <c r="Y289" s="382">
        <v>104.5</v>
      </c>
      <c r="Z289" s="382">
        <v>0.4</v>
      </c>
      <c r="AA289" s="382">
        <v>17.3</v>
      </c>
      <c r="AB289" s="382">
        <v>0.4</v>
      </c>
      <c r="AC289" s="382">
        <v>7.1</v>
      </c>
      <c r="AD289" s="382">
        <v>17</v>
      </c>
      <c r="AE289" s="382">
        <v>6162.5</v>
      </c>
    </row>
    <row r="290" spans="14:31" ht="18" customHeight="1">
      <c r="N290" s="209" t="s">
        <v>129</v>
      </c>
      <c r="O290" s="381" t="s">
        <v>815</v>
      </c>
      <c r="P290" s="384">
        <f t="shared" si="17"/>
        <v>421.3</v>
      </c>
      <c r="Q290" s="384">
        <f t="shared" si="18"/>
        <v>333.49999999999994</v>
      </c>
      <c r="S290" s="209" t="s">
        <v>129</v>
      </c>
      <c r="T290" s="381" t="s">
        <v>815</v>
      </c>
      <c r="U290" s="382">
        <v>17998.900000000001</v>
      </c>
      <c r="V290" s="382">
        <v>417.6</v>
      </c>
      <c r="W290" s="382">
        <v>3.7</v>
      </c>
      <c r="X290" s="382">
        <v>2.2999999999999998</v>
      </c>
      <c r="Y290" s="382">
        <v>210</v>
      </c>
      <c r="Z290" s="382">
        <v>15.2</v>
      </c>
      <c r="AA290" s="382">
        <v>47.4</v>
      </c>
      <c r="AB290" s="382">
        <v>0.4</v>
      </c>
      <c r="AC290" s="382">
        <v>18.3</v>
      </c>
      <c r="AD290" s="382">
        <v>39.9</v>
      </c>
      <c r="AE290" s="382">
        <v>18753.599999999999</v>
      </c>
    </row>
    <row r="291" spans="14:31" ht="18" customHeight="1">
      <c r="N291" s="209" t="s">
        <v>129</v>
      </c>
      <c r="O291" s="381" t="s">
        <v>816</v>
      </c>
      <c r="P291" s="384">
        <f t="shared" si="17"/>
        <v>111.3</v>
      </c>
      <c r="Q291" s="384">
        <f t="shared" si="18"/>
        <v>0</v>
      </c>
      <c r="S291" s="209" t="s">
        <v>129</v>
      </c>
      <c r="T291" s="381" t="s">
        <v>816</v>
      </c>
      <c r="U291" s="382">
        <v>1359.4</v>
      </c>
      <c r="V291" s="382">
        <v>111.3</v>
      </c>
      <c r="W291" s="382">
        <v>0</v>
      </c>
      <c r="X291" s="382">
        <v>0</v>
      </c>
      <c r="Y291" s="382">
        <v>0</v>
      </c>
      <c r="Z291" s="382">
        <v>0</v>
      </c>
      <c r="AA291" s="382">
        <v>0</v>
      </c>
      <c r="AB291" s="382">
        <v>0</v>
      </c>
      <c r="AC291" s="382">
        <v>0</v>
      </c>
      <c r="AD291" s="382">
        <v>0</v>
      </c>
      <c r="AE291" s="382">
        <v>1470.7</v>
      </c>
    </row>
    <row r="292" spans="14:31" ht="18" customHeight="1">
      <c r="N292" s="209" t="s">
        <v>129</v>
      </c>
      <c r="O292" s="381" t="s">
        <v>817</v>
      </c>
      <c r="P292" s="384">
        <f t="shared" si="17"/>
        <v>8</v>
      </c>
      <c r="Q292" s="384">
        <f t="shared" si="18"/>
        <v>0.79999999999999993</v>
      </c>
      <c r="S292" s="209" t="s">
        <v>129</v>
      </c>
      <c r="T292" s="381" t="s">
        <v>817</v>
      </c>
      <c r="U292" s="382">
        <v>50</v>
      </c>
      <c r="V292" s="382">
        <v>4.4000000000000004</v>
      </c>
      <c r="W292" s="382">
        <v>3.6</v>
      </c>
      <c r="X292" s="382">
        <v>0</v>
      </c>
      <c r="Y292" s="382">
        <v>0.7</v>
      </c>
      <c r="Z292" s="382">
        <v>0</v>
      </c>
      <c r="AA292" s="382">
        <v>0</v>
      </c>
      <c r="AB292" s="382">
        <v>0</v>
      </c>
      <c r="AC292" s="382">
        <v>0</v>
      </c>
      <c r="AD292" s="382">
        <v>0.1</v>
      </c>
      <c r="AE292" s="382">
        <v>58.9</v>
      </c>
    </row>
    <row r="293" spans="14:31" ht="18" customHeight="1">
      <c r="N293" s="209" t="s">
        <v>129</v>
      </c>
      <c r="O293" s="381" t="s">
        <v>818</v>
      </c>
      <c r="P293" s="384">
        <f t="shared" si="17"/>
        <v>37.9</v>
      </c>
      <c r="Q293" s="384">
        <f t="shared" si="18"/>
        <v>10.200000000000001</v>
      </c>
      <c r="S293" s="209" t="s">
        <v>129</v>
      </c>
      <c r="T293" s="381" t="s">
        <v>818</v>
      </c>
      <c r="U293" s="382">
        <v>732.4</v>
      </c>
      <c r="V293" s="382">
        <v>37.9</v>
      </c>
      <c r="W293" s="382">
        <v>0</v>
      </c>
      <c r="X293" s="382">
        <v>0</v>
      </c>
      <c r="Y293" s="382">
        <v>8.3000000000000007</v>
      </c>
      <c r="Z293" s="382">
        <v>0</v>
      </c>
      <c r="AA293" s="382">
        <v>0.2</v>
      </c>
      <c r="AB293" s="382">
        <v>0</v>
      </c>
      <c r="AC293" s="382">
        <v>0.4</v>
      </c>
      <c r="AD293" s="382">
        <v>1.3</v>
      </c>
      <c r="AE293" s="382">
        <v>780.6</v>
      </c>
    </row>
    <row r="294" spans="14:31" ht="18" customHeight="1">
      <c r="N294" s="209" t="s">
        <v>129</v>
      </c>
      <c r="O294" s="381" t="s">
        <v>819</v>
      </c>
      <c r="P294" s="384">
        <f t="shared" si="17"/>
        <v>0</v>
      </c>
      <c r="Q294" s="384">
        <f t="shared" si="18"/>
        <v>0</v>
      </c>
      <c r="S294" s="209" t="s">
        <v>129</v>
      </c>
      <c r="T294" s="381" t="s">
        <v>819</v>
      </c>
      <c r="U294" s="382">
        <v>267.3</v>
      </c>
      <c r="V294" s="382">
        <v>0</v>
      </c>
      <c r="W294" s="382">
        <v>0</v>
      </c>
      <c r="X294" s="382">
        <v>0</v>
      </c>
      <c r="Y294" s="382">
        <v>0</v>
      </c>
      <c r="Z294" s="382">
        <v>0</v>
      </c>
      <c r="AA294" s="382">
        <v>0</v>
      </c>
      <c r="AB294" s="382">
        <v>0</v>
      </c>
      <c r="AC294" s="382">
        <v>0</v>
      </c>
      <c r="AD294" s="382">
        <v>0</v>
      </c>
      <c r="AE294" s="382">
        <v>267.3</v>
      </c>
    </row>
    <row r="295" spans="14:31" ht="18" customHeight="1">
      <c r="N295" s="209" t="s">
        <v>129</v>
      </c>
      <c r="O295" s="381" t="s">
        <v>820</v>
      </c>
      <c r="P295" s="384">
        <f t="shared" si="17"/>
        <v>88.5</v>
      </c>
      <c r="Q295" s="384">
        <f t="shared" si="18"/>
        <v>12.1</v>
      </c>
      <c r="S295" s="209" t="s">
        <v>129</v>
      </c>
      <c r="T295" s="381" t="s">
        <v>820</v>
      </c>
      <c r="U295" s="382">
        <v>875.6</v>
      </c>
      <c r="V295" s="382">
        <v>88.5</v>
      </c>
      <c r="W295" s="382">
        <v>0</v>
      </c>
      <c r="X295" s="382">
        <v>0.1</v>
      </c>
      <c r="Y295" s="382">
        <v>9.1999999999999993</v>
      </c>
      <c r="Z295" s="382">
        <v>0.5</v>
      </c>
      <c r="AA295" s="382">
        <v>0.3</v>
      </c>
      <c r="AB295" s="382">
        <v>0</v>
      </c>
      <c r="AC295" s="382">
        <v>0.6</v>
      </c>
      <c r="AD295" s="382">
        <v>1.4</v>
      </c>
      <c r="AE295" s="382">
        <v>976.3</v>
      </c>
    </row>
    <row r="296" spans="14:31" ht="18" customHeight="1">
      <c r="N296" s="209" t="s">
        <v>129</v>
      </c>
      <c r="O296" s="381" t="s">
        <v>821</v>
      </c>
      <c r="P296" s="384">
        <f t="shared" si="17"/>
        <v>0</v>
      </c>
      <c r="Q296" s="384">
        <f t="shared" si="18"/>
        <v>0</v>
      </c>
      <c r="S296" s="209" t="s">
        <v>129</v>
      </c>
      <c r="T296" s="381" t="s">
        <v>821</v>
      </c>
      <c r="U296" s="382">
        <v>375.4</v>
      </c>
      <c r="V296" s="382">
        <v>0</v>
      </c>
      <c r="W296" s="382">
        <v>0</v>
      </c>
      <c r="X296" s="382">
        <v>0</v>
      </c>
      <c r="Y296" s="382">
        <v>0</v>
      </c>
      <c r="Z296" s="382">
        <v>0</v>
      </c>
      <c r="AA296" s="382">
        <v>0</v>
      </c>
      <c r="AB296" s="382">
        <v>0</v>
      </c>
      <c r="AC296" s="382">
        <v>0</v>
      </c>
      <c r="AD296" s="382">
        <v>0</v>
      </c>
      <c r="AE296" s="382">
        <v>375.4</v>
      </c>
    </row>
    <row r="297" spans="14:31" ht="18" customHeight="1">
      <c r="N297" s="209" t="s">
        <v>129</v>
      </c>
      <c r="O297" s="381" t="s">
        <v>822</v>
      </c>
      <c r="P297" s="384">
        <f t="shared" si="17"/>
        <v>213.4</v>
      </c>
      <c r="Q297" s="384">
        <f t="shared" si="18"/>
        <v>41.6</v>
      </c>
      <c r="S297" s="209" t="s">
        <v>129</v>
      </c>
      <c r="T297" s="381" t="s">
        <v>822</v>
      </c>
      <c r="U297" s="382">
        <v>2425.1999999999998</v>
      </c>
      <c r="V297" s="382">
        <v>213.4</v>
      </c>
      <c r="W297" s="382">
        <v>0</v>
      </c>
      <c r="X297" s="382">
        <v>0</v>
      </c>
      <c r="Y297" s="382">
        <v>32.700000000000003</v>
      </c>
      <c r="Z297" s="382">
        <v>0.8</v>
      </c>
      <c r="AA297" s="382">
        <v>0.7</v>
      </c>
      <c r="AB297" s="382">
        <v>0.1</v>
      </c>
      <c r="AC297" s="382">
        <v>2.4</v>
      </c>
      <c r="AD297" s="382">
        <v>4.9000000000000004</v>
      </c>
      <c r="AE297" s="382">
        <v>2680.3</v>
      </c>
    </row>
    <row r="298" spans="14:31" ht="18" customHeight="1">
      <c r="N298" s="209" t="s">
        <v>129</v>
      </c>
      <c r="O298" s="381" t="s">
        <v>823</v>
      </c>
      <c r="P298" s="384">
        <f t="shared" si="17"/>
        <v>0</v>
      </c>
      <c r="Q298" s="384">
        <f t="shared" si="18"/>
        <v>0</v>
      </c>
      <c r="S298" s="209" t="s">
        <v>129</v>
      </c>
      <c r="T298" s="381" t="s">
        <v>823</v>
      </c>
      <c r="U298" s="382">
        <v>578.20000000000005</v>
      </c>
      <c r="V298" s="382">
        <v>0</v>
      </c>
      <c r="W298" s="382">
        <v>0</v>
      </c>
      <c r="X298" s="382">
        <v>0</v>
      </c>
      <c r="Y298" s="382">
        <v>0</v>
      </c>
      <c r="Z298" s="382">
        <v>0</v>
      </c>
      <c r="AA298" s="382">
        <v>0</v>
      </c>
      <c r="AB298" s="382">
        <v>0</v>
      </c>
      <c r="AC298" s="382">
        <v>0</v>
      </c>
      <c r="AD298" s="382">
        <v>0</v>
      </c>
      <c r="AE298" s="382">
        <v>578.20000000000005</v>
      </c>
    </row>
    <row r="299" spans="14:31" ht="18" customHeight="1">
      <c r="N299" s="209" t="s">
        <v>129</v>
      </c>
      <c r="O299" s="381" t="s">
        <v>824</v>
      </c>
      <c r="P299" s="384">
        <f t="shared" si="17"/>
        <v>217</v>
      </c>
      <c r="Q299" s="384">
        <f t="shared" si="18"/>
        <v>4.4000000000000004</v>
      </c>
      <c r="S299" s="209" t="s">
        <v>129</v>
      </c>
      <c r="T299" s="381" t="s">
        <v>824</v>
      </c>
      <c r="U299" s="382">
        <v>347.4</v>
      </c>
      <c r="V299" s="382">
        <v>74.2</v>
      </c>
      <c r="W299" s="382">
        <v>142.80000000000001</v>
      </c>
      <c r="X299" s="382">
        <v>0</v>
      </c>
      <c r="Y299" s="382">
        <v>3.3</v>
      </c>
      <c r="Z299" s="382">
        <v>0.2</v>
      </c>
      <c r="AA299" s="382">
        <v>0.1</v>
      </c>
      <c r="AB299" s="382">
        <v>0</v>
      </c>
      <c r="AC299" s="382">
        <v>0.2</v>
      </c>
      <c r="AD299" s="382">
        <v>0.6</v>
      </c>
      <c r="AE299" s="382">
        <v>568.79999999999995</v>
      </c>
    </row>
    <row r="300" spans="14:31" ht="18" customHeight="1">
      <c r="N300" s="209" t="s">
        <v>129</v>
      </c>
      <c r="O300" s="381" t="s">
        <v>825</v>
      </c>
      <c r="P300" s="384">
        <f t="shared" si="17"/>
        <v>136</v>
      </c>
      <c r="Q300" s="384">
        <f t="shared" si="18"/>
        <v>19.199999999999996</v>
      </c>
      <c r="S300" s="209" t="s">
        <v>129</v>
      </c>
      <c r="T300" s="381" t="s">
        <v>825</v>
      </c>
      <c r="U300" s="382">
        <v>962</v>
      </c>
      <c r="V300" s="382">
        <v>135.9</v>
      </c>
      <c r="W300" s="382">
        <v>0.1</v>
      </c>
      <c r="X300" s="382">
        <v>0.1</v>
      </c>
      <c r="Y300" s="382">
        <v>15</v>
      </c>
      <c r="Z300" s="382">
        <v>0.7</v>
      </c>
      <c r="AA300" s="382">
        <v>0.3</v>
      </c>
      <c r="AB300" s="382">
        <v>0</v>
      </c>
      <c r="AC300" s="382">
        <v>0.9</v>
      </c>
      <c r="AD300" s="382">
        <v>2.2000000000000002</v>
      </c>
      <c r="AE300" s="382">
        <v>1117.2</v>
      </c>
    </row>
    <row r="301" spans="14:31" ht="18" customHeight="1">
      <c r="N301" s="209" t="s">
        <v>130</v>
      </c>
      <c r="O301" s="381" t="s">
        <v>826</v>
      </c>
      <c r="P301" s="384">
        <f t="shared" si="17"/>
        <v>222.8</v>
      </c>
      <c r="Q301" s="384">
        <f t="shared" si="18"/>
        <v>13.9</v>
      </c>
      <c r="S301" s="209" t="s">
        <v>130</v>
      </c>
      <c r="T301" s="381" t="s">
        <v>826</v>
      </c>
      <c r="U301" s="382">
        <v>406.7</v>
      </c>
      <c r="V301" s="382">
        <v>144.30000000000001</v>
      </c>
      <c r="W301" s="382">
        <v>78.5</v>
      </c>
      <c r="X301" s="382">
        <v>0</v>
      </c>
      <c r="Y301" s="382">
        <v>11.8</v>
      </c>
      <c r="Z301" s="382">
        <v>0</v>
      </c>
      <c r="AA301" s="382">
        <v>0.4</v>
      </c>
      <c r="AB301" s="382">
        <v>0</v>
      </c>
      <c r="AC301" s="382">
        <v>0.7</v>
      </c>
      <c r="AD301" s="382">
        <v>1</v>
      </c>
      <c r="AE301" s="382">
        <v>643.4</v>
      </c>
    </row>
    <row r="302" spans="14:31" ht="18" customHeight="1">
      <c r="N302" s="209" t="s">
        <v>130</v>
      </c>
      <c r="O302" s="381" t="s">
        <v>827</v>
      </c>
      <c r="P302" s="384">
        <f t="shared" si="17"/>
        <v>817</v>
      </c>
      <c r="Q302" s="384">
        <f t="shared" si="18"/>
        <v>32.700000000000003</v>
      </c>
      <c r="S302" s="209" t="s">
        <v>130</v>
      </c>
      <c r="T302" s="381" t="s">
        <v>827</v>
      </c>
      <c r="U302" s="382">
        <v>560.9</v>
      </c>
      <c r="V302" s="382">
        <v>208.1</v>
      </c>
      <c r="W302" s="382">
        <v>608.9</v>
      </c>
      <c r="X302" s="382">
        <v>0</v>
      </c>
      <c r="Y302" s="382">
        <v>28.3</v>
      </c>
      <c r="Z302" s="382">
        <v>0</v>
      </c>
      <c r="AA302" s="382">
        <v>0.4</v>
      </c>
      <c r="AB302" s="382">
        <v>0</v>
      </c>
      <c r="AC302" s="382">
        <v>1.6</v>
      </c>
      <c r="AD302" s="382">
        <v>2.4</v>
      </c>
      <c r="AE302" s="382">
        <v>1410.7</v>
      </c>
    </row>
    <row r="303" spans="14:31" ht="18" customHeight="1">
      <c r="N303" s="209" t="s">
        <v>130</v>
      </c>
      <c r="O303" s="381" t="s">
        <v>828</v>
      </c>
      <c r="P303" s="384">
        <f t="shared" si="17"/>
        <v>1006.2</v>
      </c>
      <c r="Q303" s="384">
        <f t="shared" si="18"/>
        <v>24.799999999999997</v>
      </c>
      <c r="S303" s="209" t="s">
        <v>130</v>
      </c>
      <c r="T303" s="381" t="s">
        <v>828</v>
      </c>
      <c r="U303" s="382">
        <v>629.79999999999995</v>
      </c>
      <c r="V303" s="382">
        <v>129</v>
      </c>
      <c r="W303" s="382">
        <v>877.2</v>
      </c>
      <c r="X303" s="382">
        <v>0.4</v>
      </c>
      <c r="Y303" s="382">
        <v>19.399999999999999</v>
      </c>
      <c r="Z303" s="382">
        <v>0</v>
      </c>
      <c r="AA303" s="382">
        <v>0.4</v>
      </c>
      <c r="AB303" s="382">
        <v>0.1</v>
      </c>
      <c r="AC303" s="382">
        <v>1.5</v>
      </c>
      <c r="AD303" s="382">
        <v>3</v>
      </c>
      <c r="AE303" s="382">
        <v>1660.8</v>
      </c>
    </row>
    <row r="304" spans="14:31" ht="18" customHeight="1">
      <c r="N304" s="209" t="s">
        <v>130</v>
      </c>
      <c r="O304" s="381" t="s">
        <v>829</v>
      </c>
      <c r="P304" s="384">
        <f t="shared" si="17"/>
        <v>269.60000000000002</v>
      </c>
      <c r="Q304" s="384">
        <f t="shared" si="18"/>
        <v>5.4999999999999991</v>
      </c>
      <c r="S304" s="209" t="s">
        <v>130</v>
      </c>
      <c r="T304" s="381" t="s">
        <v>829</v>
      </c>
      <c r="U304" s="382">
        <v>406.2</v>
      </c>
      <c r="V304" s="382">
        <v>83.7</v>
      </c>
      <c r="W304" s="382">
        <v>185.9</v>
      </c>
      <c r="X304" s="382">
        <v>0</v>
      </c>
      <c r="Y304" s="382">
        <v>4.5</v>
      </c>
      <c r="Z304" s="382">
        <v>0</v>
      </c>
      <c r="AA304" s="382">
        <v>0.1</v>
      </c>
      <c r="AB304" s="382">
        <v>0</v>
      </c>
      <c r="AC304" s="382">
        <v>0.3</v>
      </c>
      <c r="AD304" s="382">
        <v>0.6</v>
      </c>
      <c r="AE304" s="382">
        <v>681.4</v>
      </c>
    </row>
    <row r="305" spans="14:31" ht="18" customHeight="1">
      <c r="N305" s="209" t="s">
        <v>130</v>
      </c>
      <c r="O305" s="381" t="s">
        <v>830</v>
      </c>
      <c r="P305" s="384">
        <f t="shared" si="17"/>
        <v>77.099999999999994</v>
      </c>
      <c r="Q305" s="384">
        <f t="shared" si="18"/>
        <v>7.3</v>
      </c>
      <c r="S305" s="209" t="s">
        <v>130</v>
      </c>
      <c r="T305" s="381" t="s">
        <v>830</v>
      </c>
      <c r="U305" s="382">
        <v>127.1</v>
      </c>
      <c r="V305" s="382">
        <v>36.299999999999997</v>
      </c>
      <c r="W305" s="382">
        <v>40.799999999999997</v>
      </c>
      <c r="X305" s="382">
        <v>0</v>
      </c>
      <c r="Y305" s="382">
        <v>6.3</v>
      </c>
      <c r="Z305" s="382">
        <v>0</v>
      </c>
      <c r="AA305" s="382">
        <v>0.1</v>
      </c>
      <c r="AB305" s="382">
        <v>0</v>
      </c>
      <c r="AC305" s="382">
        <v>0.4</v>
      </c>
      <c r="AD305" s="382">
        <v>0.5</v>
      </c>
      <c r="AE305" s="382">
        <v>211.5</v>
      </c>
    </row>
    <row r="306" spans="14:31" ht="18" customHeight="1">
      <c r="N306" s="209" t="s">
        <v>130</v>
      </c>
      <c r="O306" s="381" t="s">
        <v>831</v>
      </c>
      <c r="P306" s="384">
        <f t="shared" si="17"/>
        <v>124.5</v>
      </c>
      <c r="Q306" s="384">
        <f t="shared" si="18"/>
        <v>14.2</v>
      </c>
      <c r="S306" s="209" t="s">
        <v>130</v>
      </c>
      <c r="T306" s="381" t="s">
        <v>831</v>
      </c>
      <c r="U306" s="382">
        <v>299.8</v>
      </c>
      <c r="V306" s="382">
        <v>71</v>
      </c>
      <c r="W306" s="382">
        <v>53.5</v>
      </c>
      <c r="X306" s="382">
        <v>0</v>
      </c>
      <c r="Y306" s="382">
        <v>12.2</v>
      </c>
      <c r="Z306" s="382">
        <v>0</v>
      </c>
      <c r="AA306" s="382">
        <v>0.2</v>
      </c>
      <c r="AB306" s="382">
        <v>0</v>
      </c>
      <c r="AC306" s="382">
        <v>0.8</v>
      </c>
      <c r="AD306" s="382">
        <v>1</v>
      </c>
      <c r="AE306" s="382">
        <v>438.7</v>
      </c>
    </row>
    <row r="307" spans="14:31" ht="18" customHeight="1">
      <c r="N307" s="209" t="s">
        <v>130</v>
      </c>
      <c r="O307" s="381" t="s">
        <v>832</v>
      </c>
      <c r="P307" s="384">
        <f t="shared" si="17"/>
        <v>44.5</v>
      </c>
      <c r="Q307" s="384">
        <f t="shared" si="18"/>
        <v>11.299999999999999</v>
      </c>
      <c r="S307" s="209" t="s">
        <v>130</v>
      </c>
      <c r="T307" s="381" t="s">
        <v>832</v>
      </c>
      <c r="U307" s="382">
        <v>77.400000000000006</v>
      </c>
      <c r="V307" s="382">
        <v>28</v>
      </c>
      <c r="W307" s="382">
        <v>16.5</v>
      </c>
      <c r="X307" s="382">
        <v>0</v>
      </c>
      <c r="Y307" s="382">
        <v>7.6</v>
      </c>
      <c r="Z307" s="382">
        <v>0.3</v>
      </c>
      <c r="AA307" s="382">
        <v>0.1</v>
      </c>
      <c r="AB307" s="382">
        <v>0</v>
      </c>
      <c r="AC307" s="382">
        <v>0.4</v>
      </c>
      <c r="AD307" s="382">
        <v>2.9</v>
      </c>
      <c r="AE307" s="382">
        <v>133.30000000000001</v>
      </c>
    </row>
    <row r="308" spans="14:31" ht="18" customHeight="1">
      <c r="N308" s="209" t="s">
        <v>130</v>
      </c>
      <c r="O308" s="381" t="s">
        <v>833</v>
      </c>
      <c r="P308" s="384">
        <f t="shared" si="17"/>
        <v>0</v>
      </c>
      <c r="Q308" s="384">
        <f t="shared" si="18"/>
        <v>122.39999999999999</v>
      </c>
      <c r="S308" s="209" t="s">
        <v>130</v>
      </c>
      <c r="T308" s="381" t="s">
        <v>833</v>
      </c>
      <c r="U308" s="382">
        <v>363.7</v>
      </c>
      <c r="V308" s="382">
        <v>0</v>
      </c>
      <c r="W308" s="382">
        <v>0</v>
      </c>
      <c r="X308" s="382">
        <v>0.1</v>
      </c>
      <c r="Y308" s="382">
        <v>97.1</v>
      </c>
      <c r="Z308" s="382">
        <v>0.3</v>
      </c>
      <c r="AA308" s="382">
        <v>2.9</v>
      </c>
      <c r="AB308" s="382">
        <v>0.5</v>
      </c>
      <c r="AC308" s="382">
        <v>6.8</v>
      </c>
      <c r="AD308" s="382">
        <v>14.7</v>
      </c>
      <c r="AE308" s="382">
        <v>486</v>
      </c>
    </row>
    <row r="309" spans="14:31" ht="18" customHeight="1">
      <c r="N309" s="209" t="s">
        <v>130</v>
      </c>
      <c r="O309" s="381" t="s">
        <v>834</v>
      </c>
      <c r="P309" s="384">
        <f t="shared" si="17"/>
        <v>1907</v>
      </c>
      <c r="Q309" s="384">
        <f t="shared" si="18"/>
        <v>367.2000000000001</v>
      </c>
      <c r="S309" s="209" t="s">
        <v>130</v>
      </c>
      <c r="T309" s="381" t="s">
        <v>834</v>
      </c>
      <c r="U309" s="382">
        <v>2343.3000000000002</v>
      </c>
      <c r="V309" s="382">
        <v>557.9</v>
      </c>
      <c r="W309" s="382">
        <v>1349.1</v>
      </c>
      <c r="X309" s="382">
        <v>0.3</v>
      </c>
      <c r="Y309" s="382">
        <v>339.3</v>
      </c>
      <c r="Z309" s="382">
        <v>2.6</v>
      </c>
      <c r="AA309" s="382">
        <v>1.6</v>
      </c>
      <c r="AB309" s="382">
        <v>0.1</v>
      </c>
      <c r="AC309" s="382">
        <v>16.8</v>
      </c>
      <c r="AD309" s="382">
        <v>6.5</v>
      </c>
      <c r="AE309" s="382">
        <v>4617.5</v>
      </c>
    </row>
    <row r="310" spans="14:31" ht="18" customHeight="1">
      <c r="N310" s="209" t="s">
        <v>130</v>
      </c>
      <c r="O310" s="381" t="s">
        <v>835</v>
      </c>
      <c r="P310" s="384">
        <f t="shared" si="17"/>
        <v>0</v>
      </c>
      <c r="Q310" s="384">
        <f t="shared" si="18"/>
        <v>0</v>
      </c>
      <c r="S310" s="209" t="s">
        <v>130</v>
      </c>
      <c r="T310" s="381" t="s">
        <v>835</v>
      </c>
      <c r="U310" s="382">
        <v>914.4</v>
      </c>
      <c r="V310" s="382">
        <v>0</v>
      </c>
      <c r="W310" s="382">
        <v>0</v>
      </c>
      <c r="X310" s="382">
        <v>0</v>
      </c>
      <c r="Y310" s="382">
        <v>0</v>
      </c>
      <c r="Z310" s="382">
        <v>0</v>
      </c>
      <c r="AA310" s="382">
        <v>0</v>
      </c>
      <c r="AB310" s="382">
        <v>0</v>
      </c>
      <c r="AC310" s="382">
        <v>0</v>
      </c>
      <c r="AD310" s="382">
        <v>0</v>
      </c>
      <c r="AE310" s="382">
        <v>914.4</v>
      </c>
    </row>
    <row r="311" spans="14:31" ht="18" customHeight="1">
      <c r="N311" s="209" t="s">
        <v>131</v>
      </c>
      <c r="O311" s="381" t="s">
        <v>836</v>
      </c>
      <c r="P311" s="384">
        <f t="shared" si="17"/>
        <v>0</v>
      </c>
      <c r="Q311" s="384">
        <f t="shared" si="18"/>
        <v>0</v>
      </c>
      <c r="S311" s="209" t="s">
        <v>131</v>
      </c>
      <c r="T311" s="381" t="s">
        <v>836</v>
      </c>
      <c r="U311" s="382">
        <v>9220.7000000000007</v>
      </c>
      <c r="V311" s="382">
        <v>0</v>
      </c>
      <c r="W311" s="382">
        <v>0</v>
      </c>
      <c r="X311" s="382">
        <v>0</v>
      </c>
      <c r="Y311" s="382">
        <v>0</v>
      </c>
      <c r="Z311" s="382">
        <v>0</v>
      </c>
      <c r="AA311" s="382">
        <v>0</v>
      </c>
      <c r="AB311" s="382">
        <v>0</v>
      </c>
      <c r="AC311" s="382">
        <v>0</v>
      </c>
      <c r="AD311" s="382">
        <v>0</v>
      </c>
      <c r="AE311" s="382">
        <v>9220.7000000000007</v>
      </c>
    </row>
    <row r="312" spans="14:31" ht="18" customHeight="1">
      <c r="N312" s="209" t="s">
        <v>131</v>
      </c>
      <c r="O312" s="381" t="s">
        <v>837</v>
      </c>
      <c r="P312" s="384">
        <f t="shared" si="17"/>
        <v>0</v>
      </c>
      <c r="Q312" s="384">
        <f t="shared" si="18"/>
        <v>0</v>
      </c>
      <c r="S312" s="209" t="s">
        <v>131</v>
      </c>
      <c r="T312" s="381" t="s">
        <v>837</v>
      </c>
      <c r="U312" s="382">
        <v>6513.1</v>
      </c>
      <c r="V312" s="382">
        <v>0</v>
      </c>
      <c r="W312" s="382">
        <v>0</v>
      </c>
      <c r="X312" s="382">
        <v>0</v>
      </c>
      <c r="Y312" s="382">
        <v>0</v>
      </c>
      <c r="Z312" s="382">
        <v>0</v>
      </c>
      <c r="AA312" s="382">
        <v>0</v>
      </c>
      <c r="AB312" s="382">
        <v>0</v>
      </c>
      <c r="AC312" s="382">
        <v>0</v>
      </c>
      <c r="AD312" s="382">
        <v>0</v>
      </c>
      <c r="AE312" s="382">
        <v>6513.1</v>
      </c>
    </row>
    <row r="313" spans="14:31" ht="18" customHeight="1">
      <c r="N313" s="209" t="s">
        <v>131</v>
      </c>
      <c r="O313" s="381" t="s">
        <v>838</v>
      </c>
      <c r="P313" s="384">
        <f t="shared" si="17"/>
        <v>0</v>
      </c>
      <c r="Q313" s="384">
        <f t="shared" si="18"/>
        <v>0</v>
      </c>
      <c r="S313" s="209" t="s">
        <v>131</v>
      </c>
      <c r="T313" s="381" t="s">
        <v>838</v>
      </c>
      <c r="U313" s="382">
        <v>957.1</v>
      </c>
      <c r="V313" s="382">
        <v>0</v>
      </c>
      <c r="W313" s="382">
        <v>0</v>
      </c>
      <c r="X313" s="382">
        <v>0</v>
      </c>
      <c r="Y313" s="382">
        <v>0</v>
      </c>
      <c r="Z313" s="382">
        <v>0</v>
      </c>
      <c r="AA313" s="382">
        <v>0</v>
      </c>
      <c r="AB313" s="382">
        <v>0</v>
      </c>
      <c r="AC313" s="382">
        <v>0</v>
      </c>
      <c r="AD313" s="382">
        <v>0</v>
      </c>
      <c r="AE313" s="382">
        <v>957.1</v>
      </c>
    </row>
    <row r="314" spans="14:31" ht="18" customHeight="1">
      <c r="N314" s="209" t="s">
        <v>131</v>
      </c>
      <c r="O314" s="381" t="s">
        <v>839</v>
      </c>
      <c r="P314" s="384">
        <f t="shared" si="17"/>
        <v>0</v>
      </c>
      <c r="Q314" s="384">
        <f t="shared" si="18"/>
        <v>0</v>
      </c>
      <c r="S314" s="209" t="s">
        <v>131</v>
      </c>
      <c r="T314" s="381" t="s">
        <v>839</v>
      </c>
      <c r="U314" s="382">
        <v>14091.5</v>
      </c>
      <c r="V314" s="382">
        <v>0</v>
      </c>
      <c r="W314" s="382">
        <v>0</v>
      </c>
      <c r="X314" s="382">
        <v>0</v>
      </c>
      <c r="Y314" s="382">
        <v>0</v>
      </c>
      <c r="Z314" s="382">
        <v>0</v>
      </c>
      <c r="AA314" s="382">
        <v>0</v>
      </c>
      <c r="AB314" s="382">
        <v>0</v>
      </c>
      <c r="AC314" s="382">
        <v>0</v>
      </c>
      <c r="AD314" s="382">
        <v>0</v>
      </c>
      <c r="AE314" s="382">
        <v>14091.5</v>
      </c>
    </row>
    <row r="315" spans="14:31" ht="18" customHeight="1">
      <c r="N315" s="209" t="s">
        <v>131</v>
      </c>
      <c r="O315" s="381" t="s">
        <v>840</v>
      </c>
      <c r="P315" s="384">
        <f t="shared" si="17"/>
        <v>0</v>
      </c>
      <c r="Q315" s="384">
        <f t="shared" si="18"/>
        <v>0</v>
      </c>
      <c r="S315" s="209" t="s">
        <v>131</v>
      </c>
      <c r="T315" s="381" t="s">
        <v>840</v>
      </c>
      <c r="U315" s="382">
        <v>15521.3</v>
      </c>
      <c r="V315" s="382">
        <v>0</v>
      </c>
      <c r="W315" s="382">
        <v>0</v>
      </c>
      <c r="X315" s="382">
        <v>0</v>
      </c>
      <c r="Y315" s="382">
        <v>0</v>
      </c>
      <c r="Z315" s="382">
        <v>0</v>
      </c>
      <c r="AA315" s="382">
        <v>0</v>
      </c>
      <c r="AB315" s="382">
        <v>0</v>
      </c>
      <c r="AC315" s="382">
        <v>0</v>
      </c>
      <c r="AD315" s="382">
        <v>0</v>
      </c>
      <c r="AE315" s="382">
        <v>15521.3</v>
      </c>
    </row>
    <row r="316" spans="14:31" ht="18" customHeight="1">
      <c r="N316" s="209" t="s">
        <v>131</v>
      </c>
      <c r="O316" s="381" t="s">
        <v>841</v>
      </c>
      <c r="P316" s="384">
        <f t="shared" si="17"/>
        <v>0</v>
      </c>
      <c r="Q316" s="384">
        <f t="shared" si="18"/>
        <v>0</v>
      </c>
      <c r="S316" s="209" t="s">
        <v>131</v>
      </c>
      <c r="T316" s="381" t="s">
        <v>841</v>
      </c>
      <c r="U316" s="382">
        <v>5915.6</v>
      </c>
      <c r="V316" s="382">
        <v>0</v>
      </c>
      <c r="W316" s="382">
        <v>0</v>
      </c>
      <c r="X316" s="382">
        <v>0</v>
      </c>
      <c r="Y316" s="382">
        <v>0</v>
      </c>
      <c r="Z316" s="382">
        <v>0</v>
      </c>
      <c r="AA316" s="382">
        <v>0</v>
      </c>
      <c r="AB316" s="382">
        <v>0</v>
      </c>
      <c r="AC316" s="382">
        <v>0</v>
      </c>
      <c r="AD316" s="382">
        <v>0</v>
      </c>
      <c r="AE316" s="382">
        <v>5915.6</v>
      </c>
    </row>
    <row r="317" spans="14:31" ht="18" customHeight="1">
      <c r="N317" s="209" t="s">
        <v>131</v>
      </c>
      <c r="O317" s="381" t="s">
        <v>842</v>
      </c>
      <c r="P317" s="384">
        <f t="shared" si="17"/>
        <v>0</v>
      </c>
      <c r="Q317" s="384">
        <f t="shared" si="18"/>
        <v>0</v>
      </c>
      <c r="S317" s="209" t="s">
        <v>131</v>
      </c>
      <c r="T317" s="381" t="s">
        <v>842</v>
      </c>
      <c r="U317" s="382">
        <v>6092</v>
      </c>
      <c r="V317" s="382">
        <v>0</v>
      </c>
      <c r="W317" s="382">
        <v>0</v>
      </c>
      <c r="X317" s="382">
        <v>0</v>
      </c>
      <c r="Y317" s="382">
        <v>0</v>
      </c>
      <c r="Z317" s="382">
        <v>0</v>
      </c>
      <c r="AA317" s="382">
        <v>0</v>
      </c>
      <c r="AB317" s="382">
        <v>0</v>
      </c>
      <c r="AC317" s="382">
        <v>0</v>
      </c>
      <c r="AD317" s="382">
        <v>0</v>
      </c>
      <c r="AE317" s="382">
        <v>6092</v>
      </c>
    </row>
    <row r="318" spans="14:31" ht="18" customHeight="1">
      <c r="N318" s="209" t="s">
        <v>131</v>
      </c>
      <c r="O318" s="381" t="s">
        <v>843</v>
      </c>
      <c r="P318" s="384">
        <f t="shared" si="17"/>
        <v>0</v>
      </c>
      <c r="Q318" s="384">
        <f t="shared" si="18"/>
        <v>0</v>
      </c>
      <c r="S318" s="209" t="s">
        <v>131</v>
      </c>
      <c r="T318" s="381" t="s">
        <v>843</v>
      </c>
      <c r="U318" s="382">
        <v>1207.5</v>
      </c>
      <c r="V318" s="382">
        <v>0</v>
      </c>
      <c r="W318" s="382">
        <v>0</v>
      </c>
      <c r="X318" s="382">
        <v>0</v>
      </c>
      <c r="Y318" s="382">
        <v>0</v>
      </c>
      <c r="Z318" s="382">
        <v>0</v>
      </c>
      <c r="AA318" s="382">
        <v>0</v>
      </c>
      <c r="AB318" s="382">
        <v>0</v>
      </c>
      <c r="AC318" s="382">
        <v>0</v>
      </c>
      <c r="AD318" s="382">
        <v>0</v>
      </c>
      <c r="AE318" s="382">
        <v>1207.5</v>
      </c>
    </row>
    <row r="319" spans="14:31" ht="18" customHeight="1">
      <c r="N319" s="209" t="s">
        <v>131</v>
      </c>
      <c r="O319" s="381" t="s">
        <v>844</v>
      </c>
      <c r="P319" s="384">
        <f t="shared" si="17"/>
        <v>0</v>
      </c>
      <c r="Q319" s="384">
        <f t="shared" si="18"/>
        <v>0</v>
      </c>
      <c r="S319" s="209" t="s">
        <v>131</v>
      </c>
      <c r="T319" s="381" t="s">
        <v>844</v>
      </c>
      <c r="U319" s="382">
        <v>1534.2</v>
      </c>
      <c r="V319" s="382">
        <v>0</v>
      </c>
      <c r="W319" s="382">
        <v>0</v>
      </c>
      <c r="X319" s="382">
        <v>0</v>
      </c>
      <c r="Y319" s="382">
        <v>0</v>
      </c>
      <c r="Z319" s="382">
        <v>0</v>
      </c>
      <c r="AA319" s="382">
        <v>0</v>
      </c>
      <c r="AB319" s="382">
        <v>0</v>
      </c>
      <c r="AC319" s="382">
        <v>0</v>
      </c>
      <c r="AD319" s="382">
        <v>0</v>
      </c>
      <c r="AE319" s="382">
        <v>1534.2</v>
      </c>
    </row>
    <row r="320" spans="14:31" ht="18" customHeight="1">
      <c r="N320" s="209" t="s">
        <v>131</v>
      </c>
      <c r="O320" s="381" t="s">
        <v>845</v>
      </c>
      <c r="P320" s="384">
        <f t="shared" si="17"/>
        <v>0</v>
      </c>
      <c r="Q320" s="384">
        <f t="shared" si="18"/>
        <v>0</v>
      </c>
      <c r="S320" s="209" t="s">
        <v>131</v>
      </c>
      <c r="T320" s="381" t="s">
        <v>845</v>
      </c>
      <c r="U320" s="382">
        <v>2410.9</v>
      </c>
      <c r="V320" s="382">
        <v>0</v>
      </c>
      <c r="W320" s="382">
        <v>0</v>
      </c>
      <c r="X320" s="382">
        <v>0</v>
      </c>
      <c r="Y320" s="382">
        <v>0</v>
      </c>
      <c r="Z320" s="382">
        <v>0</v>
      </c>
      <c r="AA320" s="382">
        <v>0</v>
      </c>
      <c r="AB320" s="382">
        <v>0</v>
      </c>
      <c r="AC320" s="382">
        <v>0</v>
      </c>
      <c r="AD320" s="382">
        <v>0</v>
      </c>
      <c r="AE320" s="382">
        <v>2410.9</v>
      </c>
    </row>
    <row r="321" spans="14:31" ht="18" customHeight="1">
      <c r="N321" s="209" t="s">
        <v>131</v>
      </c>
      <c r="O321" s="381" t="s">
        <v>846</v>
      </c>
      <c r="P321" s="384">
        <f t="shared" si="17"/>
        <v>0</v>
      </c>
      <c r="Q321" s="384">
        <f t="shared" si="18"/>
        <v>0</v>
      </c>
      <c r="S321" s="209" t="s">
        <v>131</v>
      </c>
      <c r="T321" s="381" t="s">
        <v>846</v>
      </c>
      <c r="U321" s="382">
        <v>650.6</v>
      </c>
      <c r="V321" s="382">
        <v>0</v>
      </c>
      <c r="W321" s="382">
        <v>0</v>
      </c>
      <c r="X321" s="382">
        <v>0</v>
      </c>
      <c r="Y321" s="382">
        <v>0</v>
      </c>
      <c r="Z321" s="382">
        <v>0</v>
      </c>
      <c r="AA321" s="382">
        <v>0</v>
      </c>
      <c r="AB321" s="382">
        <v>0</v>
      </c>
      <c r="AC321" s="382">
        <v>0</v>
      </c>
      <c r="AD321" s="382">
        <v>0</v>
      </c>
      <c r="AE321" s="382">
        <v>650.6</v>
      </c>
    </row>
    <row r="322" spans="14:31" ht="18" customHeight="1">
      <c r="N322" s="209" t="s">
        <v>131</v>
      </c>
      <c r="O322" s="381" t="s">
        <v>847</v>
      </c>
      <c r="P322" s="384">
        <f t="shared" si="17"/>
        <v>0</v>
      </c>
      <c r="Q322" s="384">
        <f t="shared" si="18"/>
        <v>0</v>
      </c>
      <c r="S322" s="209" t="s">
        <v>131</v>
      </c>
      <c r="T322" s="381" t="s">
        <v>847</v>
      </c>
      <c r="U322" s="382">
        <v>4771.8999999999996</v>
      </c>
      <c r="V322" s="382">
        <v>0</v>
      </c>
      <c r="W322" s="382">
        <v>0</v>
      </c>
      <c r="X322" s="382">
        <v>0</v>
      </c>
      <c r="Y322" s="382">
        <v>0</v>
      </c>
      <c r="Z322" s="382">
        <v>0</v>
      </c>
      <c r="AA322" s="382">
        <v>0</v>
      </c>
      <c r="AB322" s="382">
        <v>0</v>
      </c>
      <c r="AC322" s="382">
        <v>0</v>
      </c>
      <c r="AD322" s="382">
        <v>0</v>
      </c>
      <c r="AE322" s="382">
        <v>4771.8999999999996</v>
      </c>
    </row>
    <row r="323" spans="14:31" ht="18" customHeight="1">
      <c r="N323" s="209" t="s">
        <v>327</v>
      </c>
      <c r="O323" s="381" t="s">
        <v>848</v>
      </c>
      <c r="P323" s="384">
        <f t="shared" si="17"/>
        <v>0</v>
      </c>
      <c r="Q323" s="384">
        <f t="shared" si="18"/>
        <v>0</v>
      </c>
      <c r="S323" s="209" t="s">
        <v>327</v>
      </c>
      <c r="T323" s="381" t="s">
        <v>848</v>
      </c>
      <c r="U323" s="382">
        <v>20013.5</v>
      </c>
      <c r="V323" s="382">
        <v>0</v>
      </c>
      <c r="W323" s="382">
        <v>0</v>
      </c>
      <c r="X323" s="382">
        <v>0</v>
      </c>
      <c r="Y323" s="382">
        <v>0</v>
      </c>
      <c r="Z323" s="382">
        <v>0</v>
      </c>
      <c r="AA323" s="382">
        <v>0</v>
      </c>
      <c r="AB323" s="382">
        <v>0</v>
      </c>
      <c r="AC323" s="382">
        <v>0</v>
      </c>
      <c r="AD323" s="382">
        <v>0</v>
      </c>
      <c r="AE323" s="382">
        <v>20013.5</v>
      </c>
    </row>
    <row r="324" spans="14:31" ht="18" customHeight="1">
      <c r="N324" s="209" t="s">
        <v>327</v>
      </c>
      <c r="O324" s="381" t="s">
        <v>849</v>
      </c>
      <c r="P324" s="384">
        <f t="shared" si="17"/>
        <v>0</v>
      </c>
      <c r="Q324" s="384">
        <f t="shared" si="18"/>
        <v>0</v>
      </c>
      <c r="S324" s="209" t="s">
        <v>327</v>
      </c>
      <c r="T324" s="381" t="s">
        <v>849</v>
      </c>
      <c r="U324" s="382">
        <v>3089.5</v>
      </c>
      <c r="V324" s="382">
        <v>0</v>
      </c>
      <c r="W324" s="382">
        <v>0</v>
      </c>
      <c r="X324" s="382">
        <v>0</v>
      </c>
      <c r="Y324" s="382">
        <v>0</v>
      </c>
      <c r="Z324" s="382">
        <v>0</v>
      </c>
      <c r="AA324" s="382">
        <v>0</v>
      </c>
      <c r="AB324" s="382">
        <v>0</v>
      </c>
      <c r="AC324" s="382">
        <v>0</v>
      </c>
      <c r="AD324" s="382">
        <v>0</v>
      </c>
      <c r="AE324" s="382">
        <v>3089.5</v>
      </c>
    </row>
    <row r="325" spans="14:31" ht="18" customHeight="1">
      <c r="N325" s="209" t="s">
        <v>327</v>
      </c>
      <c r="O325" s="381" t="s">
        <v>850</v>
      </c>
      <c r="P325" s="384">
        <f t="shared" si="17"/>
        <v>0</v>
      </c>
      <c r="Q325" s="384">
        <f t="shared" si="18"/>
        <v>0</v>
      </c>
      <c r="S325" s="209" t="s">
        <v>327</v>
      </c>
      <c r="T325" s="381" t="s">
        <v>850</v>
      </c>
      <c r="U325" s="382">
        <v>153.19999999999999</v>
      </c>
      <c r="V325" s="382">
        <v>0</v>
      </c>
      <c r="W325" s="382">
        <v>0</v>
      </c>
      <c r="X325" s="382">
        <v>0</v>
      </c>
      <c r="Y325" s="382">
        <v>0</v>
      </c>
      <c r="Z325" s="382">
        <v>0</v>
      </c>
      <c r="AA325" s="382">
        <v>0</v>
      </c>
      <c r="AB325" s="382">
        <v>0</v>
      </c>
      <c r="AC325" s="382">
        <v>0</v>
      </c>
      <c r="AD325" s="382">
        <v>0</v>
      </c>
      <c r="AE325" s="382">
        <v>153.19999999999999</v>
      </c>
    </row>
    <row r="326" spans="14:31" ht="18" customHeight="1">
      <c r="N326" s="209" t="s">
        <v>329</v>
      </c>
      <c r="O326" s="381" t="s">
        <v>851</v>
      </c>
      <c r="P326" s="384">
        <f t="shared" si="17"/>
        <v>0</v>
      </c>
      <c r="Q326" s="384">
        <f t="shared" si="18"/>
        <v>0</v>
      </c>
      <c r="S326" s="209" t="s">
        <v>329</v>
      </c>
      <c r="T326" s="381" t="s">
        <v>851</v>
      </c>
      <c r="U326" s="382">
        <v>2751.4</v>
      </c>
      <c r="V326" s="382">
        <v>0</v>
      </c>
      <c r="W326" s="382">
        <v>0</v>
      </c>
      <c r="X326" s="382">
        <v>0</v>
      </c>
      <c r="Y326" s="382">
        <v>0</v>
      </c>
      <c r="Z326" s="382">
        <v>0</v>
      </c>
      <c r="AA326" s="382">
        <v>0</v>
      </c>
      <c r="AB326" s="382">
        <v>0</v>
      </c>
      <c r="AC326" s="382">
        <v>0</v>
      </c>
      <c r="AD326" s="382">
        <v>0</v>
      </c>
      <c r="AE326" s="382">
        <v>2751.4</v>
      </c>
    </row>
    <row r="327" spans="14:31" ht="18" customHeight="1">
      <c r="N327" s="209" t="s">
        <v>329</v>
      </c>
      <c r="O327" s="381" t="s">
        <v>852</v>
      </c>
      <c r="P327" s="384">
        <f t="shared" si="17"/>
        <v>0</v>
      </c>
      <c r="Q327" s="384">
        <f t="shared" si="18"/>
        <v>0</v>
      </c>
      <c r="S327" s="209" t="s">
        <v>329</v>
      </c>
      <c r="T327" s="381" t="s">
        <v>852</v>
      </c>
      <c r="U327" s="382">
        <v>125.3</v>
      </c>
      <c r="V327" s="382">
        <v>0</v>
      </c>
      <c r="W327" s="382">
        <v>0</v>
      </c>
      <c r="X327" s="382">
        <v>0</v>
      </c>
      <c r="Y327" s="382">
        <v>0</v>
      </c>
      <c r="Z327" s="382">
        <v>0</v>
      </c>
      <c r="AA327" s="382">
        <v>0</v>
      </c>
      <c r="AB327" s="382">
        <v>0</v>
      </c>
      <c r="AC327" s="382">
        <v>0</v>
      </c>
      <c r="AD327" s="382">
        <v>0</v>
      </c>
      <c r="AE327" s="382">
        <v>125.3</v>
      </c>
    </row>
    <row r="328" spans="14:31" ht="18" customHeight="1">
      <c r="N328" s="209" t="s">
        <v>329</v>
      </c>
      <c r="O328" s="381" t="s">
        <v>853</v>
      </c>
      <c r="P328" s="384">
        <f t="shared" si="17"/>
        <v>0</v>
      </c>
      <c r="Q328" s="384">
        <f t="shared" si="18"/>
        <v>0</v>
      </c>
      <c r="S328" s="209" t="s">
        <v>329</v>
      </c>
      <c r="T328" s="381" t="s">
        <v>853</v>
      </c>
      <c r="U328" s="382">
        <v>1654.6</v>
      </c>
      <c r="V328" s="382">
        <v>0</v>
      </c>
      <c r="W328" s="382">
        <v>0</v>
      </c>
      <c r="X328" s="382">
        <v>0</v>
      </c>
      <c r="Y328" s="382">
        <v>0</v>
      </c>
      <c r="Z328" s="382">
        <v>0</v>
      </c>
      <c r="AA328" s="382">
        <v>0</v>
      </c>
      <c r="AB328" s="382">
        <v>0</v>
      </c>
      <c r="AC328" s="382">
        <v>0</v>
      </c>
      <c r="AD328" s="382">
        <v>0</v>
      </c>
      <c r="AE328" s="382">
        <v>1654.6</v>
      </c>
    </row>
    <row r="329" spans="14:31" ht="18" customHeight="1">
      <c r="N329" s="209" t="s">
        <v>12</v>
      </c>
      <c r="O329" s="381" t="s">
        <v>854</v>
      </c>
      <c r="P329" s="384">
        <f t="shared" si="17"/>
        <v>0</v>
      </c>
      <c r="Q329" s="384">
        <f t="shared" si="18"/>
        <v>0</v>
      </c>
      <c r="S329" s="209" t="s">
        <v>12</v>
      </c>
      <c r="T329" s="381" t="s">
        <v>854</v>
      </c>
      <c r="U329" s="382">
        <v>949</v>
      </c>
      <c r="V329" s="382">
        <v>0</v>
      </c>
      <c r="W329" s="382">
        <v>0</v>
      </c>
      <c r="X329" s="382">
        <v>0</v>
      </c>
      <c r="Y329" s="382">
        <v>0</v>
      </c>
      <c r="Z329" s="382">
        <v>0</v>
      </c>
      <c r="AA329" s="382">
        <v>0</v>
      </c>
      <c r="AB329" s="382">
        <v>0</v>
      </c>
      <c r="AC329" s="382">
        <v>0</v>
      </c>
      <c r="AD329" s="382">
        <v>0</v>
      </c>
      <c r="AE329" s="382">
        <v>949</v>
      </c>
    </row>
    <row r="330" spans="14:31" ht="18" customHeight="1">
      <c r="N330" s="209" t="s">
        <v>12</v>
      </c>
      <c r="O330" s="381" t="s">
        <v>855</v>
      </c>
      <c r="P330" s="384">
        <f t="shared" ref="P330:P393" si="19">SUM(V330:W330)</f>
        <v>0</v>
      </c>
      <c r="Q330" s="384">
        <f t="shared" ref="Q330:Q393" si="20">SUM(X330:AD330)</f>
        <v>0</v>
      </c>
      <c r="S330" s="209" t="s">
        <v>12</v>
      </c>
      <c r="T330" s="381" t="s">
        <v>855</v>
      </c>
      <c r="U330" s="382">
        <v>5043.6000000000004</v>
      </c>
      <c r="V330" s="382">
        <v>0</v>
      </c>
      <c r="W330" s="382">
        <v>0</v>
      </c>
      <c r="X330" s="382">
        <v>0</v>
      </c>
      <c r="Y330" s="382">
        <v>0</v>
      </c>
      <c r="Z330" s="382">
        <v>0</v>
      </c>
      <c r="AA330" s="382">
        <v>0</v>
      </c>
      <c r="AB330" s="382">
        <v>0</v>
      </c>
      <c r="AC330" s="382">
        <v>0</v>
      </c>
      <c r="AD330" s="382">
        <v>0</v>
      </c>
      <c r="AE330" s="382">
        <v>5043.6000000000004</v>
      </c>
    </row>
    <row r="331" spans="14:31" ht="18" customHeight="1">
      <c r="N331" s="209" t="s">
        <v>332</v>
      </c>
      <c r="O331" s="381" t="s">
        <v>856</v>
      </c>
      <c r="P331" s="384">
        <f t="shared" si="19"/>
        <v>-47624.800000000003</v>
      </c>
      <c r="Q331" s="384">
        <f t="shared" si="20"/>
        <v>0</v>
      </c>
      <c r="S331" s="209" t="s">
        <v>332</v>
      </c>
      <c r="T331" s="381" t="s">
        <v>856</v>
      </c>
      <c r="U331" s="382">
        <v>49076.6</v>
      </c>
      <c r="V331" s="382">
        <v>-47624.800000000003</v>
      </c>
      <c r="W331" s="382">
        <v>0</v>
      </c>
      <c r="X331" s="382">
        <v>0</v>
      </c>
      <c r="Y331" s="382">
        <v>0</v>
      </c>
      <c r="Z331" s="382">
        <v>0</v>
      </c>
      <c r="AA331" s="382">
        <v>0</v>
      </c>
      <c r="AB331" s="382">
        <v>0</v>
      </c>
      <c r="AC331" s="382">
        <v>0</v>
      </c>
      <c r="AD331" s="382">
        <v>0</v>
      </c>
      <c r="AE331" s="382">
        <v>1451.8</v>
      </c>
    </row>
    <row r="332" spans="14:31" ht="18" customHeight="1">
      <c r="N332" s="209" t="s">
        <v>332</v>
      </c>
      <c r="O332" s="381" t="s">
        <v>857</v>
      </c>
      <c r="P332" s="384">
        <f t="shared" si="19"/>
        <v>-42537.599999999999</v>
      </c>
      <c r="Q332" s="384">
        <f t="shared" si="20"/>
        <v>0</v>
      </c>
      <c r="S332" s="209" t="s">
        <v>332</v>
      </c>
      <c r="T332" s="381" t="s">
        <v>857</v>
      </c>
      <c r="U332" s="382">
        <v>43758.3</v>
      </c>
      <c r="V332" s="382">
        <v>0</v>
      </c>
      <c r="W332" s="382">
        <v>-42537.599999999999</v>
      </c>
      <c r="X332" s="382">
        <v>0</v>
      </c>
      <c r="Y332" s="382">
        <v>0</v>
      </c>
      <c r="Z332" s="382">
        <v>0</v>
      </c>
      <c r="AA332" s="382">
        <v>0</v>
      </c>
      <c r="AB332" s="382">
        <v>0</v>
      </c>
      <c r="AC332" s="382">
        <v>0</v>
      </c>
      <c r="AD332" s="382">
        <v>0</v>
      </c>
      <c r="AE332" s="382">
        <v>1220.7</v>
      </c>
    </row>
    <row r="333" spans="14:31" ht="18" customHeight="1">
      <c r="N333" s="209" t="s">
        <v>334</v>
      </c>
      <c r="O333" s="381" t="s">
        <v>858</v>
      </c>
      <c r="P333" s="384">
        <f t="shared" si="19"/>
        <v>0</v>
      </c>
      <c r="Q333" s="384">
        <f t="shared" si="20"/>
        <v>0</v>
      </c>
      <c r="S333" s="209" t="s">
        <v>334</v>
      </c>
      <c r="T333" s="381" t="s">
        <v>858</v>
      </c>
      <c r="U333" s="382">
        <v>1944.8</v>
      </c>
      <c r="V333" s="382">
        <v>0</v>
      </c>
      <c r="W333" s="382">
        <v>0</v>
      </c>
      <c r="X333" s="382">
        <v>0</v>
      </c>
      <c r="Y333" s="382">
        <v>0</v>
      </c>
      <c r="Z333" s="382">
        <v>0</v>
      </c>
      <c r="AA333" s="382">
        <v>0</v>
      </c>
      <c r="AB333" s="382">
        <v>0</v>
      </c>
      <c r="AC333" s="382">
        <v>0</v>
      </c>
      <c r="AD333" s="382">
        <v>0</v>
      </c>
      <c r="AE333" s="382">
        <v>1944.8</v>
      </c>
    </row>
    <row r="334" spans="14:31" ht="18" customHeight="1">
      <c r="N334" s="209" t="s">
        <v>334</v>
      </c>
      <c r="O334" s="381" t="s">
        <v>859</v>
      </c>
      <c r="P334" s="384">
        <f t="shared" si="19"/>
        <v>0</v>
      </c>
      <c r="Q334" s="384">
        <f t="shared" si="20"/>
        <v>0</v>
      </c>
      <c r="S334" s="209" t="s">
        <v>334</v>
      </c>
      <c r="T334" s="381" t="s">
        <v>859</v>
      </c>
      <c r="U334" s="382">
        <v>10525.6</v>
      </c>
      <c r="V334" s="382">
        <v>0</v>
      </c>
      <c r="W334" s="382">
        <v>0</v>
      </c>
      <c r="X334" s="382">
        <v>0</v>
      </c>
      <c r="Y334" s="382">
        <v>0</v>
      </c>
      <c r="Z334" s="382">
        <v>0</v>
      </c>
      <c r="AA334" s="382">
        <v>0</v>
      </c>
      <c r="AB334" s="382">
        <v>0</v>
      </c>
      <c r="AC334" s="382">
        <v>0</v>
      </c>
      <c r="AD334" s="382">
        <v>0</v>
      </c>
      <c r="AE334" s="382">
        <v>10525.6</v>
      </c>
    </row>
    <row r="335" spans="14:31" ht="18" customHeight="1">
      <c r="N335" s="209" t="s">
        <v>334</v>
      </c>
      <c r="O335" s="381" t="s">
        <v>860</v>
      </c>
      <c r="P335" s="384">
        <f t="shared" si="19"/>
        <v>0</v>
      </c>
      <c r="Q335" s="384">
        <f t="shared" si="20"/>
        <v>0</v>
      </c>
      <c r="S335" s="209" t="s">
        <v>334</v>
      </c>
      <c r="T335" s="381" t="s">
        <v>860</v>
      </c>
      <c r="U335" s="382">
        <v>414.6</v>
      </c>
      <c r="V335" s="382">
        <v>0</v>
      </c>
      <c r="W335" s="382">
        <v>0</v>
      </c>
      <c r="X335" s="382">
        <v>0</v>
      </c>
      <c r="Y335" s="382">
        <v>0</v>
      </c>
      <c r="Z335" s="382">
        <v>0</v>
      </c>
      <c r="AA335" s="382">
        <v>0</v>
      </c>
      <c r="AB335" s="382">
        <v>0</v>
      </c>
      <c r="AC335" s="382">
        <v>0</v>
      </c>
      <c r="AD335" s="382">
        <v>0</v>
      </c>
      <c r="AE335" s="382">
        <v>414.6</v>
      </c>
    </row>
    <row r="336" spans="14:31" ht="18" customHeight="1">
      <c r="N336" s="209" t="s">
        <v>334</v>
      </c>
      <c r="O336" s="381" t="s">
        <v>861</v>
      </c>
      <c r="P336" s="384">
        <f t="shared" si="19"/>
        <v>0</v>
      </c>
      <c r="Q336" s="384">
        <f t="shared" si="20"/>
        <v>0</v>
      </c>
      <c r="S336" s="209" t="s">
        <v>334</v>
      </c>
      <c r="T336" s="381" t="s">
        <v>861</v>
      </c>
      <c r="U336" s="382">
        <v>11991.1</v>
      </c>
      <c r="V336" s="382">
        <v>0</v>
      </c>
      <c r="W336" s="382">
        <v>0</v>
      </c>
      <c r="X336" s="382">
        <v>0</v>
      </c>
      <c r="Y336" s="382">
        <v>0</v>
      </c>
      <c r="Z336" s="382">
        <v>0</v>
      </c>
      <c r="AA336" s="382">
        <v>0</v>
      </c>
      <c r="AB336" s="382">
        <v>0</v>
      </c>
      <c r="AC336" s="382">
        <v>0</v>
      </c>
      <c r="AD336" s="382">
        <v>0</v>
      </c>
      <c r="AE336" s="382">
        <v>11991.1</v>
      </c>
    </row>
    <row r="337" spans="14:31" ht="18" customHeight="1">
      <c r="N337" s="209" t="s">
        <v>334</v>
      </c>
      <c r="O337" s="381" t="s">
        <v>862</v>
      </c>
      <c r="P337" s="384">
        <f t="shared" si="19"/>
        <v>0</v>
      </c>
      <c r="Q337" s="384">
        <f t="shared" si="20"/>
        <v>0</v>
      </c>
      <c r="S337" s="209" t="s">
        <v>334</v>
      </c>
      <c r="T337" s="381" t="s">
        <v>862</v>
      </c>
      <c r="U337" s="382">
        <v>8664.2000000000007</v>
      </c>
      <c r="V337" s="382">
        <v>0</v>
      </c>
      <c r="W337" s="382">
        <v>0</v>
      </c>
      <c r="X337" s="382">
        <v>0</v>
      </c>
      <c r="Y337" s="382">
        <v>0</v>
      </c>
      <c r="Z337" s="382">
        <v>0</v>
      </c>
      <c r="AA337" s="382">
        <v>0</v>
      </c>
      <c r="AB337" s="382">
        <v>0</v>
      </c>
      <c r="AC337" s="382">
        <v>0</v>
      </c>
      <c r="AD337" s="382">
        <v>0</v>
      </c>
      <c r="AE337" s="382">
        <v>8664.2000000000007</v>
      </c>
    </row>
    <row r="338" spans="14:31" ht="18" customHeight="1">
      <c r="N338" s="209" t="s">
        <v>334</v>
      </c>
      <c r="O338" s="381" t="s">
        <v>863</v>
      </c>
      <c r="P338" s="384">
        <f t="shared" si="19"/>
        <v>0</v>
      </c>
      <c r="Q338" s="384">
        <f t="shared" si="20"/>
        <v>0</v>
      </c>
      <c r="S338" s="209" t="s">
        <v>334</v>
      </c>
      <c r="T338" s="381" t="s">
        <v>863</v>
      </c>
      <c r="U338" s="382">
        <v>5219.1000000000004</v>
      </c>
      <c r="V338" s="382">
        <v>0</v>
      </c>
      <c r="W338" s="382">
        <v>0</v>
      </c>
      <c r="X338" s="382">
        <v>0</v>
      </c>
      <c r="Y338" s="382">
        <v>0</v>
      </c>
      <c r="Z338" s="382">
        <v>0</v>
      </c>
      <c r="AA338" s="382">
        <v>0</v>
      </c>
      <c r="AB338" s="382">
        <v>0</v>
      </c>
      <c r="AC338" s="382">
        <v>0</v>
      </c>
      <c r="AD338" s="382">
        <v>0</v>
      </c>
      <c r="AE338" s="382">
        <v>5219.1000000000004</v>
      </c>
    </row>
    <row r="339" spans="14:31" ht="18" customHeight="1">
      <c r="N339" s="209" t="s">
        <v>336</v>
      </c>
      <c r="O339" s="381" t="s">
        <v>864</v>
      </c>
      <c r="P339" s="384">
        <f t="shared" si="19"/>
        <v>0</v>
      </c>
      <c r="Q339" s="384">
        <f t="shared" si="20"/>
        <v>0</v>
      </c>
      <c r="S339" s="209" t="s">
        <v>336</v>
      </c>
      <c r="T339" s="381" t="s">
        <v>864</v>
      </c>
      <c r="U339" s="382">
        <v>10369.1</v>
      </c>
      <c r="V339" s="382">
        <v>0</v>
      </c>
      <c r="W339" s="382">
        <v>0</v>
      </c>
      <c r="X339" s="382">
        <v>0</v>
      </c>
      <c r="Y339" s="382">
        <v>0</v>
      </c>
      <c r="Z339" s="382">
        <v>0</v>
      </c>
      <c r="AA339" s="382">
        <v>0</v>
      </c>
      <c r="AB339" s="382">
        <v>0</v>
      </c>
      <c r="AC339" s="382">
        <v>0</v>
      </c>
      <c r="AD339" s="382">
        <v>0</v>
      </c>
      <c r="AE339" s="382">
        <v>10369.1</v>
      </c>
    </row>
    <row r="340" spans="14:31" ht="18" customHeight="1">
      <c r="N340" s="209" t="s">
        <v>336</v>
      </c>
      <c r="O340" s="381" t="s">
        <v>865</v>
      </c>
      <c r="P340" s="384">
        <f t="shared" si="19"/>
        <v>0</v>
      </c>
      <c r="Q340" s="384">
        <f t="shared" si="20"/>
        <v>0</v>
      </c>
      <c r="S340" s="209" t="s">
        <v>336</v>
      </c>
      <c r="T340" s="381" t="s">
        <v>865</v>
      </c>
      <c r="U340" s="382">
        <v>13030.2</v>
      </c>
      <c r="V340" s="382">
        <v>0</v>
      </c>
      <c r="W340" s="382">
        <v>0</v>
      </c>
      <c r="X340" s="382">
        <v>0</v>
      </c>
      <c r="Y340" s="382">
        <v>0</v>
      </c>
      <c r="Z340" s="382">
        <v>0</v>
      </c>
      <c r="AA340" s="382">
        <v>0</v>
      </c>
      <c r="AB340" s="382">
        <v>0</v>
      </c>
      <c r="AC340" s="382">
        <v>0</v>
      </c>
      <c r="AD340" s="382">
        <v>0</v>
      </c>
      <c r="AE340" s="382">
        <v>13030.2</v>
      </c>
    </row>
    <row r="341" spans="14:31" ht="18" customHeight="1">
      <c r="N341" s="209" t="s">
        <v>336</v>
      </c>
      <c r="O341" s="381" t="s">
        <v>866</v>
      </c>
      <c r="P341" s="384">
        <f t="shared" si="19"/>
        <v>0</v>
      </c>
      <c r="Q341" s="384">
        <f t="shared" si="20"/>
        <v>0</v>
      </c>
      <c r="S341" s="209" t="s">
        <v>336</v>
      </c>
      <c r="T341" s="381" t="s">
        <v>866</v>
      </c>
      <c r="U341" s="382">
        <v>14936.5</v>
      </c>
      <c r="V341" s="382">
        <v>0</v>
      </c>
      <c r="W341" s="382">
        <v>0</v>
      </c>
      <c r="X341" s="382">
        <v>0</v>
      </c>
      <c r="Y341" s="382">
        <v>0</v>
      </c>
      <c r="Z341" s="382">
        <v>0</v>
      </c>
      <c r="AA341" s="382">
        <v>0</v>
      </c>
      <c r="AB341" s="382">
        <v>0</v>
      </c>
      <c r="AC341" s="382">
        <v>0</v>
      </c>
      <c r="AD341" s="382">
        <v>0</v>
      </c>
      <c r="AE341" s="382">
        <v>14936.5</v>
      </c>
    </row>
    <row r="342" spans="14:31" ht="18" customHeight="1">
      <c r="N342" s="209" t="s">
        <v>336</v>
      </c>
      <c r="O342" s="381" t="s">
        <v>867</v>
      </c>
      <c r="P342" s="384">
        <f t="shared" si="19"/>
        <v>0</v>
      </c>
      <c r="Q342" s="384">
        <f t="shared" si="20"/>
        <v>0</v>
      </c>
      <c r="S342" s="209" t="s">
        <v>336</v>
      </c>
      <c r="T342" s="381" t="s">
        <v>867</v>
      </c>
      <c r="U342" s="382">
        <v>52214.3</v>
      </c>
      <c r="V342" s="382">
        <v>0</v>
      </c>
      <c r="W342" s="382">
        <v>0</v>
      </c>
      <c r="X342" s="382">
        <v>0</v>
      </c>
      <c r="Y342" s="382">
        <v>0</v>
      </c>
      <c r="Z342" s="382">
        <v>0</v>
      </c>
      <c r="AA342" s="382">
        <v>0</v>
      </c>
      <c r="AB342" s="382">
        <v>0</v>
      </c>
      <c r="AC342" s="382">
        <v>0</v>
      </c>
      <c r="AD342" s="382">
        <v>0</v>
      </c>
      <c r="AE342" s="382">
        <v>52214.3</v>
      </c>
    </row>
    <row r="343" spans="14:31" ht="18" customHeight="1">
      <c r="N343" s="209" t="s">
        <v>132</v>
      </c>
      <c r="O343" s="381" t="s">
        <v>868</v>
      </c>
      <c r="P343" s="384">
        <f t="shared" si="19"/>
        <v>0</v>
      </c>
      <c r="Q343" s="384">
        <f t="shared" si="20"/>
        <v>0</v>
      </c>
      <c r="S343" s="209" t="s">
        <v>132</v>
      </c>
      <c r="T343" s="381" t="s">
        <v>868</v>
      </c>
      <c r="U343" s="382">
        <v>4698.6000000000004</v>
      </c>
      <c r="V343" s="382">
        <v>0</v>
      </c>
      <c r="W343" s="382">
        <v>0</v>
      </c>
      <c r="X343" s="382">
        <v>0</v>
      </c>
      <c r="Y343" s="382">
        <v>0</v>
      </c>
      <c r="Z343" s="382">
        <v>0</v>
      </c>
      <c r="AA343" s="382">
        <v>0</v>
      </c>
      <c r="AB343" s="382">
        <v>0</v>
      </c>
      <c r="AC343" s="382">
        <v>0</v>
      </c>
      <c r="AD343" s="382">
        <v>0</v>
      </c>
      <c r="AE343" s="382">
        <v>4698.6000000000004</v>
      </c>
    </row>
    <row r="344" spans="14:31" ht="18" customHeight="1">
      <c r="N344" s="209" t="s">
        <v>132</v>
      </c>
      <c r="O344" s="381" t="s">
        <v>869</v>
      </c>
      <c r="P344" s="384">
        <f t="shared" si="19"/>
        <v>0</v>
      </c>
      <c r="Q344" s="384">
        <f t="shared" si="20"/>
        <v>-110.4</v>
      </c>
      <c r="S344" s="209" t="s">
        <v>132</v>
      </c>
      <c r="T344" s="381" t="s">
        <v>869</v>
      </c>
      <c r="U344" s="382">
        <v>138.30000000000001</v>
      </c>
      <c r="V344" s="382">
        <v>0</v>
      </c>
      <c r="W344" s="382">
        <v>0</v>
      </c>
      <c r="X344" s="382">
        <v>-110.4</v>
      </c>
      <c r="Y344" s="382">
        <v>0</v>
      </c>
      <c r="Z344" s="382">
        <v>0</v>
      </c>
      <c r="AA344" s="382">
        <v>0</v>
      </c>
      <c r="AB344" s="382">
        <v>0</v>
      </c>
      <c r="AC344" s="382">
        <v>0</v>
      </c>
      <c r="AD344" s="382">
        <v>0</v>
      </c>
      <c r="AE344" s="382">
        <v>27.9</v>
      </c>
    </row>
    <row r="345" spans="14:31" ht="18" customHeight="1">
      <c r="N345" s="209" t="s">
        <v>132</v>
      </c>
      <c r="O345" s="381" t="s">
        <v>870</v>
      </c>
      <c r="P345" s="384">
        <f t="shared" si="19"/>
        <v>0</v>
      </c>
      <c r="Q345" s="384">
        <f t="shared" si="20"/>
        <v>0</v>
      </c>
      <c r="S345" s="209" t="s">
        <v>132</v>
      </c>
      <c r="T345" s="381" t="s">
        <v>870</v>
      </c>
      <c r="U345" s="382">
        <v>1130.9000000000001</v>
      </c>
      <c r="V345" s="382">
        <v>0</v>
      </c>
      <c r="W345" s="382">
        <v>0</v>
      </c>
      <c r="X345" s="382">
        <v>0</v>
      </c>
      <c r="Y345" s="382">
        <v>0</v>
      </c>
      <c r="Z345" s="382">
        <v>0</v>
      </c>
      <c r="AA345" s="382">
        <v>0</v>
      </c>
      <c r="AB345" s="382">
        <v>0</v>
      </c>
      <c r="AC345" s="382">
        <v>0</v>
      </c>
      <c r="AD345" s="382">
        <v>0</v>
      </c>
      <c r="AE345" s="382">
        <v>1130.9000000000001</v>
      </c>
    </row>
    <row r="346" spans="14:31" ht="18" customHeight="1">
      <c r="N346" s="209" t="s">
        <v>132</v>
      </c>
      <c r="O346" s="381" t="s">
        <v>871</v>
      </c>
      <c r="P346" s="384">
        <f t="shared" si="19"/>
        <v>0</v>
      </c>
      <c r="Q346" s="384">
        <f t="shared" si="20"/>
        <v>0</v>
      </c>
      <c r="S346" s="209" t="s">
        <v>132</v>
      </c>
      <c r="T346" s="381" t="s">
        <v>871</v>
      </c>
      <c r="U346" s="382">
        <v>1179</v>
      </c>
      <c r="V346" s="382">
        <v>0</v>
      </c>
      <c r="W346" s="382">
        <v>0</v>
      </c>
      <c r="X346" s="382">
        <v>0</v>
      </c>
      <c r="Y346" s="382">
        <v>0</v>
      </c>
      <c r="Z346" s="382">
        <v>0</v>
      </c>
      <c r="AA346" s="382">
        <v>0</v>
      </c>
      <c r="AB346" s="382">
        <v>0</v>
      </c>
      <c r="AC346" s="382">
        <v>0</v>
      </c>
      <c r="AD346" s="382">
        <v>0</v>
      </c>
      <c r="AE346" s="382">
        <v>1179</v>
      </c>
    </row>
    <row r="347" spans="14:31" ht="18" customHeight="1">
      <c r="N347" s="209" t="s">
        <v>132</v>
      </c>
      <c r="O347" s="381" t="s">
        <v>872</v>
      </c>
      <c r="P347" s="384">
        <f t="shared" si="19"/>
        <v>0</v>
      </c>
      <c r="Q347" s="384">
        <f t="shared" si="20"/>
        <v>-10614.3</v>
      </c>
      <c r="S347" s="209" t="s">
        <v>132</v>
      </c>
      <c r="T347" s="381" t="s">
        <v>872</v>
      </c>
      <c r="U347" s="382">
        <v>13698.3</v>
      </c>
      <c r="V347" s="382">
        <v>0</v>
      </c>
      <c r="W347" s="382">
        <v>0</v>
      </c>
      <c r="X347" s="382">
        <v>0</v>
      </c>
      <c r="Y347" s="382">
        <v>-10614.3</v>
      </c>
      <c r="Z347" s="382">
        <v>0</v>
      </c>
      <c r="AA347" s="382">
        <v>0</v>
      </c>
      <c r="AB347" s="382">
        <v>0</v>
      </c>
      <c r="AC347" s="382">
        <v>0</v>
      </c>
      <c r="AD347" s="382">
        <v>0</v>
      </c>
      <c r="AE347" s="382">
        <v>3084</v>
      </c>
    </row>
    <row r="348" spans="14:31" ht="18" customHeight="1">
      <c r="N348" s="209" t="s">
        <v>132</v>
      </c>
      <c r="O348" s="381" t="s">
        <v>873</v>
      </c>
      <c r="P348" s="384">
        <f t="shared" si="19"/>
        <v>0</v>
      </c>
      <c r="Q348" s="384">
        <f t="shared" si="20"/>
        <v>0</v>
      </c>
      <c r="S348" s="209" t="s">
        <v>132</v>
      </c>
      <c r="T348" s="381" t="s">
        <v>873</v>
      </c>
      <c r="U348" s="382">
        <v>6111.1</v>
      </c>
      <c r="V348" s="382">
        <v>0</v>
      </c>
      <c r="W348" s="382">
        <v>0</v>
      </c>
      <c r="X348" s="382">
        <v>0</v>
      </c>
      <c r="Y348" s="382">
        <v>0</v>
      </c>
      <c r="Z348" s="382">
        <v>0</v>
      </c>
      <c r="AA348" s="382">
        <v>0</v>
      </c>
      <c r="AB348" s="382">
        <v>0</v>
      </c>
      <c r="AC348" s="382">
        <v>0</v>
      </c>
      <c r="AD348" s="382">
        <v>0</v>
      </c>
      <c r="AE348" s="382">
        <v>6111.1</v>
      </c>
    </row>
    <row r="349" spans="14:31" ht="18" customHeight="1">
      <c r="N349" s="209" t="s">
        <v>132</v>
      </c>
      <c r="O349" s="381" t="s">
        <v>874</v>
      </c>
      <c r="P349" s="384">
        <f t="shared" si="19"/>
        <v>0</v>
      </c>
      <c r="Q349" s="384">
        <f t="shared" si="20"/>
        <v>0</v>
      </c>
      <c r="S349" s="209" t="s">
        <v>132</v>
      </c>
      <c r="T349" s="381" t="s">
        <v>874</v>
      </c>
      <c r="U349" s="382">
        <v>3738</v>
      </c>
      <c r="V349" s="382">
        <v>0</v>
      </c>
      <c r="W349" s="382">
        <v>0</v>
      </c>
      <c r="X349" s="382">
        <v>0</v>
      </c>
      <c r="Y349" s="382">
        <v>0</v>
      </c>
      <c r="Z349" s="382">
        <v>0</v>
      </c>
      <c r="AA349" s="382">
        <v>0</v>
      </c>
      <c r="AB349" s="382">
        <v>0</v>
      </c>
      <c r="AC349" s="382">
        <v>0</v>
      </c>
      <c r="AD349" s="382">
        <v>0</v>
      </c>
      <c r="AE349" s="382">
        <v>3738</v>
      </c>
    </row>
    <row r="350" spans="14:31" ht="18" customHeight="1">
      <c r="N350" s="209" t="s">
        <v>132</v>
      </c>
      <c r="O350" s="381" t="s">
        <v>875</v>
      </c>
      <c r="P350" s="384">
        <f t="shared" si="19"/>
        <v>0</v>
      </c>
      <c r="Q350" s="384">
        <f t="shared" si="20"/>
        <v>0</v>
      </c>
      <c r="S350" s="209" t="s">
        <v>132</v>
      </c>
      <c r="T350" s="381" t="s">
        <v>875</v>
      </c>
      <c r="U350" s="382">
        <v>4651.8999999999996</v>
      </c>
      <c r="V350" s="382">
        <v>0</v>
      </c>
      <c r="W350" s="382">
        <v>0</v>
      </c>
      <c r="X350" s="382">
        <v>0</v>
      </c>
      <c r="Y350" s="382">
        <v>0</v>
      </c>
      <c r="Z350" s="382">
        <v>0</v>
      </c>
      <c r="AA350" s="382">
        <v>0</v>
      </c>
      <c r="AB350" s="382">
        <v>0</v>
      </c>
      <c r="AC350" s="382">
        <v>0</v>
      </c>
      <c r="AD350" s="382">
        <v>0</v>
      </c>
      <c r="AE350" s="382">
        <v>4651.8999999999996</v>
      </c>
    </row>
    <row r="351" spans="14:31" ht="18" customHeight="1">
      <c r="N351" s="209" t="s">
        <v>132</v>
      </c>
      <c r="O351" s="381" t="s">
        <v>876</v>
      </c>
      <c r="P351" s="384">
        <f t="shared" si="19"/>
        <v>0</v>
      </c>
      <c r="Q351" s="384">
        <f t="shared" si="20"/>
        <v>0</v>
      </c>
      <c r="S351" s="209" t="s">
        <v>132</v>
      </c>
      <c r="T351" s="381" t="s">
        <v>876</v>
      </c>
      <c r="U351" s="382">
        <v>71.2</v>
      </c>
      <c r="V351" s="382">
        <v>0</v>
      </c>
      <c r="W351" s="382">
        <v>0</v>
      </c>
      <c r="X351" s="382">
        <v>0</v>
      </c>
      <c r="Y351" s="382">
        <v>0</v>
      </c>
      <c r="Z351" s="382">
        <v>0</v>
      </c>
      <c r="AA351" s="382">
        <v>0</v>
      </c>
      <c r="AB351" s="382">
        <v>0</v>
      </c>
      <c r="AC351" s="382">
        <v>0</v>
      </c>
      <c r="AD351" s="382">
        <v>0</v>
      </c>
      <c r="AE351" s="382">
        <v>71.2</v>
      </c>
    </row>
    <row r="352" spans="14:31" ht="18" customHeight="1">
      <c r="N352" s="209" t="s">
        <v>132</v>
      </c>
      <c r="O352" s="381" t="s">
        <v>877</v>
      </c>
      <c r="P352" s="384">
        <f t="shared" si="19"/>
        <v>0</v>
      </c>
      <c r="Q352" s="384">
        <f t="shared" si="20"/>
        <v>-482.6</v>
      </c>
      <c r="S352" s="209" t="s">
        <v>132</v>
      </c>
      <c r="T352" s="381" t="s">
        <v>877</v>
      </c>
      <c r="U352" s="382">
        <v>671.3</v>
      </c>
      <c r="V352" s="382">
        <v>0</v>
      </c>
      <c r="W352" s="382">
        <v>0</v>
      </c>
      <c r="X352" s="382">
        <v>0</v>
      </c>
      <c r="Y352" s="382">
        <v>0</v>
      </c>
      <c r="Z352" s="382">
        <v>-482.6</v>
      </c>
      <c r="AA352" s="382">
        <v>0</v>
      </c>
      <c r="AB352" s="382">
        <v>0</v>
      </c>
      <c r="AC352" s="382">
        <v>0</v>
      </c>
      <c r="AD352" s="382">
        <v>0</v>
      </c>
      <c r="AE352" s="382">
        <v>188.8</v>
      </c>
    </row>
    <row r="353" spans="14:31" ht="18" customHeight="1">
      <c r="N353" s="209" t="s">
        <v>132</v>
      </c>
      <c r="O353" s="381" t="s">
        <v>878</v>
      </c>
      <c r="P353" s="384">
        <f t="shared" si="19"/>
        <v>0</v>
      </c>
      <c r="Q353" s="384">
        <f t="shared" si="20"/>
        <v>-674.2</v>
      </c>
      <c r="S353" s="209" t="s">
        <v>132</v>
      </c>
      <c r="T353" s="381" t="s">
        <v>878</v>
      </c>
      <c r="U353" s="382">
        <v>1683.7</v>
      </c>
      <c r="V353" s="382">
        <v>0</v>
      </c>
      <c r="W353" s="382">
        <v>0</v>
      </c>
      <c r="X353" s="382">
        <v>0</v>
      </c>
      <c r="Y353" s="382">
        <v>0</v>
      </c>
      <c r="Z353" s="382">
        <v>0</v>
      </c>
      <c r="AA353" s="382">
        <v>-674.2</v>
      </c>
      <c r="AB353" s="382">
        <v>0</v>
      </c>
      <c r="AC353" s="382">
        <v>0</v>
      </c>
      <c r="AD353" s="382">
        <v>0</v>
      </c>
      <c r="AE353" s="382">
        <v>1009.5</v>
      </c>
    </row>
    <row r="354" spans="14:31" ht="18" customHeight="1">
      <c r="N354" s="209" t="s">
        <v>132</v>
      </c>
      <c r="O354" s="381" t="s">
        <v>879</v>
      </c>
      <c r="P354" s="384">
        <f t="shared" si="19"/>
        <v>0</v>
      </c>
      <c r="Q354" s="384">
        <f t="shared" si="20"/>
        <v>0</v>
      </c>
      <c r="S354" s="209" t="s">
        <v>132</v>
      </c>
      <c r="T354" s="381" t="s">
        <v>879</v>
      </c>
      <c r="U354" s="382">
        <v>918.5</v>
      </c>
      <c r="V354" s="382">
        <v>0</v>
      </c>
      <c r="W354" s="382">
        <v>0</v>
      </c>
      <c r="X354" s="382">
        <v>0</v>
      </c>
      <c r="Y354" s="382">
        <v>0</v>
      </c>
      <c r="Z354" s="382">
        <v>0</v>
      </c>
      <c r="AA354" s="382">
        <v>0</v>
      </c>
      <c r="AB354" s="382">
        <v>0</v>
      </c>
      <c r="AC354" s="382">
        <v>0</v>
      </c>
      <c r="AD354" s="382">
        <v>0</v>
      </c>
      <c r="AE354" s="382">
        <v>918.5</v>
      </c>
    </row>
    <row r="355" spans="14:31" ht="18" customHeight="1">
      <c r="N355" s="209" t="s">
        <v>132</v>
      </c>
      <c r="O355" s="381" t="s">
        <v>880</v>
      </c>
      <c r="P355" s="384">
        <f t="shared" si="19"/>
        <v>0</v>
      </c>
      <c r="Q355" s="384">
        <f t="shared" si="20"/>
        <v>0</v>
      </c>
      <c r="S355" s="209" t="s">
        <v>132</v>
      </c>
      <c r="T355" s="381" t="s">
        <v>880</v>
      </c>
      <c r="U355" s="382">
        <v>869.4</v>
      </c>
      <c r="V355" s="382">
        <v>0</v>
      </c>
      <c r="W355" s="382">
        <v>0</v>
      </c>
      <c r="X355" s="382">
        <v>0</v>
      </c>
      <c r="Y355" s="382">
        <v>0</v>
      </c>
      <c r="Z355" s="382">
        <v>0</v>
      </c>
      <c r="AA355" s="382">
        <v>0</v>
      </c>
      <c r="AB355" s="382">
        <v>0</v>
      </c>
      <c r="AC355" s="382">
        <v>0</v>
      </c>
      <c r="AD355" s="382">
        <v>0</v>
      </c>
      <c r="AE355" s="382">
        <v>869.4</v>
      </c>
    </row>
    <row r="356" spans="14:31" ht="18" customHeight="1">
      <c r="N356" s="209" t="s">
        <v>132</v>
      </c>
      <c r="O356" s="381" t="s">
        <v>881</v>
      </c>
      <c r="P356" s="384">
        <f t="shared" si="19"/>
        <v>0</v>
      </c>
      <c r="Q356" s="384">
        <f t="shared" si="20"/>
        <v>-12</v>
      </c>
      <c r="S356" s="209" t="s">
        <v>132</v>
      </c>
      <c r="T356" s="381" t="s">
        <v>881</v>
      </c>
      <c r="U356" s="382">
        <v>58.7</v>
      </c>
      <c r="V356" s="382">
        <v>0</v>
      </c>
      <c r="W356" s="382">
        <v>0</v>
      </c>
      <c r="X356" s="382">
        <v>0</v>
      </c>
      <c r="Y356" s="382">
        <v>0</v>
      </c>
      <c r="Z356" s="382">
        <v>0</v>
      </c>
      <c r="AA356" s="382">
        <v>0</v>
      </c>
      <c r="AB356" s="382">
        <v>-12</v>
      </c>
      <c r="AC356" s="382">
        <v>0</v>
      </c>
      <c r="AD356" s="382">
        <v>0</v>
      </c>
      <c r="AE356" s="382">
        <v>46.7</v>
      </c>
    </row>
    <row r="357" spans="14:31" ht="18" customHeight="1">
      <c r="N357" s="209" t="s">
        <v>132</v>
      </c>
      <c r="O357" s="381" t="s">
        <v>882</v>
      </c>
      <c r="P357" s="384">
        <f t="shared" si="19"/>
        <v>0</v>
      </c>
      <c r="Q357" s="384">
        <f t="shared" si="20"/>
        <v>0</v>
      </c>
      <c r="S357" s="209" t="s">
        <v>132</v>
      </c>
      <c r="T357" s="381" t="s">
        <v>882</v>
      </c>
      <c r="U357" s="382">
        <v>29</v>
      </c>
      <c r="V357" s="382">
        <v>0</v>
      </c>
      <c r="W357" s="382">
        <v>0</v>
      </c>
      <c r="X357" s="382">
        <v>0</v>
      </c>
      <c r="Y357" s="382">
        <v>0</v>
      </c>
      <c r="Z357" s="382">
        <v>0</v>
      </c>
      <c r="AA357" s="382">
        <v>0</v>
      </c>
      <c r="AB357" s="382">
        <v>0</v>
      </c>
      <c r="AC357" s="382">
        <v>0</v>
      </c>
      <c r="AD357" s="382">
        <v>0</v>
      </c>
      <c r="AE357" s="382">
        <v>29</v>
      </c>
    </row>
    <row r="358" spans="14:31" ht="18" customHeight="1">
      <c r="N358" s="209" t="s">
        <v>132</v>
      </c>
      <c r="O358" s="381" t="s">
        <v>883</v>
      </c>
      <c r="P358" s="384">
        <f t="shared" si="19"/>
        <v>0</v>
      </c>
      <c r="Q358" s="384">
        <f t="shared" si="20"/>
        <v>-736</v>
      </c>
      <c r="S358" s="209" t="s">
        <v>132</v>
      </c>
      <c r="T358" s="381" t="s">
        <v>883</v>
      </c>
      <c r="U358" s="382">
        <v>811.8</v>
      </c>
      <c r="V358" s="382">
        <v>0</v>
      </c>
      <c r="W358" s="382">
        <v>0</v>
      </c>
      <c r="X358" s="382">
        <v>0</v>
      </c>
      <c r="Y358" s="382">
        <v>0</v>
      </c>
      <c r="Z358" s="382">
        <v>0</v>
      </c>
      <c r="AA358" s="382">
        <v>0</v>
      </c>
      <c r="AB358" s="382">
        <v>0</v>
      </c>
      <c r="AC358" s="382">
        <v>-736</v>
      </c>
      <c r="AD358" s="382">
        <v>0</v>
      </c>
      <c r="AE358" s="382">
        <v>75.8</v>
      </c>
    </row>
    <row r="359" spans="14:31" ht="18" customHeight="1">
      <c r="N359" s="209" t="s">
        <v>132</v>
      </c>
      <c r="O359" s="381" t="s">
        <v>884</v>
      </c>
      <c r="P359" s="384">
        <f t="shared" si="19"/>
        <v>0</v>
      </c>
      <c r="Q359" s="384">
        <f t="shared" si="20"/>
        <v>-2816.5</v>
      </c>
      <c r="S359" s="209" t="s">
        <v>132</v>
      </c>
      <c r="T359" s="381" t="s">
        <v>884</v>
      </c>
      <c r="U359" s="382">
        <v>3045.2</v>
      </c>
      <c r="V359" s="382">
        <v>0</v>
      </c>
      <c r="W359" s="382">
        <v>0</v>
      </c>
      <c r="X359" s="382">
        <v>0</v>
      </c>
      <c r="Y359" s="382">
        <v>0</v>
      </c>
      <c r="Z359" s="382">
        <v>0</v>
      </c>
      <c r="AA359" s="382">
        <v>0</v>
      </c>
      <c r="AB359" s="382">
        <v>0</v>
      </c>
      <c r="AC359" s="382">
        <v>0</v>
      </c>
      <c r="AD359" s="382">
        <v>-2816.5</v>
      </c>
      <c r="AE359" s="382">
        <v>228.7</v>
      </c>
    </row>
    <row r="360" spans="14:31" ht="18" customHeight="1">
      <c r="N360" s="209" t="s">
        <v>132</v>
      </c>
      <c r="O360" s="381" t="s">
        <v>885</v>
      </c>
      <c r="P360" s="384">
        <f t="shared" si="19"/>
        <v>0</v>
      </c>
      <c r="Q360" s="384">
        <f t="shared" si="20"/>
        <v>0</v>
      </c>
      <c r="S360" s="209" t="s">
        <v>132</v>
      </c>
      <c r="T360" s="381" t="s">
        <v>885</v>
      </c>
      <c r="U360" s="382">
        <v>1214.2</v>
      </c>
      <c r="V360" s="382">
        <v>0</v>
      </c>
      <c r="W360" s="382">
        <v>0</v>
      </c>
      <c r="X360" s="382">
        <v>0</v>
      </c>
      <c r="Y360" s="382">
        <v>0</v>
      </c>
      <c r="Z360" s="382">
        <v>0</v>
      </c>
      <c r="AA360" s="382">
        <v>0</v>
      </c>
      <c r="AB360" s="382">
        <v>0</v>
      </c>
      <c r="AC360" s="382">
        <v>0</v>
      </c>
      <c r="AD360" s="382">
        <v>0</v>
      </c>
      <c r="AE360" s="382">
        <v>1214.2</v>
      </c>
    </row>
    <row r="361" spans="14:31" ht="18" customHeight="1">
      <c r="N361" s="209" t="s">
        <v>132</v>
      </c>
      <c r="O361" s="381" t="s">
        <v>886</v>
      </c>
      <c r="P361" s="384">
        <f t="shared" si="19"/>
        <v>0</v>
      </c>
      <c r="Q361" s="384">
        <f t="shared" si="20"/>
        <v>0</v>
      </c>
      <c r="S361" s="209" t="s">
        <v>132</v>
      </c>
      <c r="T361" s="381" t="s">
        <v>886</v>
      </c>
      <c r="U361" s="382">
        <v>3987.1</v>
      </c>
      <c r="V361" s="382">
        <v>0</v>
      </c>
      <c r="W361" s="382">
        <v>0</v>
      </c>
      <c r="X361" s="382">
        <v>0</v>
      </c>
      <c r="Y361" s="382">
        <v>0</v>
      </c>
      <c r="Z361" s="382">
        <v>0</v>
      </c>
      <c r="AA361" s="382">
        <v>0</v>
      </c>
      <c r="AB361" s="382">
        <v>0</v>
      </c>
      <c r="AC361" s="382">
        <v>0</v>
      </c>
      <c r="AD361" s="382">
        <v>0</v>
      </c>
      <c r="AE361" s="382">
        <v>3987.1</v>
      </c>
    </row>
    <row r="362" spans="14:31" ht="18" customHeight="1">
      <c r="N362" s="209" t="s">
        <v>132</v>
      </c>
      <c r="O362" s="381" t="s">
        <v>887</v>
      </c>
      <c r="P362" s="384">
        <f t="shared" si="19"/>
        <v>0</v>
      </c>
      <c r="Q362" s="384">
        <f t="shared" si="20"/>
        <v>0</v>
      </c>
      <c r="S362" s="209" t="s">
        <v>132</v>
      </c>
      <c r="T362" s="381" t="s">
        <v>887</v>
      </c>
      <c r="U362" s="382">
        <v>131.30000000000001</v>
      </c>
      <c r="V362" s="382">
        <v>0</v>
      </c>
      <c r="W362" s="382">
        <v>0</v>
      </c>
      <c r="X362" s="382">
        <v>0</v>
      </c>
      <c r="Y362" s="382">
        <v>0</v>
      </c>
      <c r="Z362" s="382">
        <v>0</v>
      </c>
      <c r="AA362" s="382">
        <v>0</v>
      </c>
      <c r="AB362" s="382">
        <v>0</v>
      </c>
      <c r="AC362" s="382">
        <v>0</v>
      </c>
      <c r="AD362" s="382">
        <v>0</v>
      </c>
      <c r="AE362" s="382">
        <v>131.30000000000001</v>
      </c>
    </row>
    <row r="363" spans="14:31" ht="18" customHeight="1">
      <c r="N363" s="209" t="s">
        <v>132</v>
      </c>
      <c r="O363" s="381" t="s">
        <v>888</v>
      </c>
      <c r="P363" s="384">
        <f t="shared" si="19"/>
        <v>0</v>
      </c>
      <c r="Q363" s="384">
        <f t="shared" si="20"/>
        <v>0</v>
      </c>
      <c r="S363" s="209" t="s">
        <v>132</v>
      </c>
      <c r="T363" s="381" t="s">
        <v>888</v>
      </c>
      <c r="U363" s="382">
        <v>130.9</v>
      </c>
      <c r="V363" s="382">
        <v>0</v>
      </c>
      <c r="W363" s="382">
        <v>0</v>
      </c>
      <c r="X363" s="382">
        <v>0</v>
      </c>
      <c r="Y363" s="382">
        <v>0</v>
      </c>
      <c r="Z363" s="382">
        <v>0</v>
      </c>
      <c r="AA363" s="382">
        <v>0</v>
      </c>
      <c r="AB363" s="382">
        <v>0</v>
      </c>
      <c r="AC363" s="382">
        <v>0</v>
      </c>
      <c r="AD363" s="382">
        <v>0</v>
      </c>
      <c r="AE363" s="382">
        <v>130.9</v>
      </c>
    </row>
    <row r="364" spans="14:31" ht="18" customHeight="1">
      <c r="N364" s="209" t="s">
        <v>132</v>
      </c>
      <c r="O364" s="381" t="s">
        <v>889</v>
      </c>
      <c r="P364" s="384">
        <f t="shared" si="19"/>
        <v>0</v>
      </c>
      <c r="Q364" s="384">
        <f t="shared" si="20"/>
        <v>0</v>
      </c>
      <c r="S364" s="209" t="s">
        <v>132</v>
      </c>
      <c r="T364" s="381" t="s">
        <v>889</v>
      </c>
      <c r="U364" s="382">
        <v>67.5</v>
      </c>
      <c r="V364" s="382">
        <v>0</v>
      </c>
      <c r="W364" s="382">
        <v>0</v>
      </c>
      <c r="X364" s="382">
        <v>0</v>
      </c>
      <c r="Y364" s="382">
        <v>0</v>
      </c>
      <c r="Z364" s="382">
        <v>0</v>
      </c>
      <c r="AA364" s="382">
        <v>0</v>
      </c>
      <c r="AB364" s="382">
        <v>0</v>
      </c>
      <c r="AC364" s="382">
        <v>0</v>
      </c>
      <c r="AD364" s="382">
        <v>0</v>
      </c>
      <c r="AE364" s="382">
        <v>67.5</v>
      </c>
    </row>
    <row r="365" spans="14:31" ht="18" customHeight="1">
      <c r="N365" s="209" t="s">
        <v>132</v>
      </c>
      <c r="O365" s="381" t="s">
        <v>890</v>
      </c>
      <c r="P365" s="384">
        <f t="shared" si="19"/>
        <v>0</v>
      </c>
      <c r="Q365" s="384">
        <f t="shared" si="20"/>
        <v>0</v>
      </c>
      <c r="S365" s="209" t="s">
        <v>132</v>
      </c>
      <c r="T365" s="381" t="s">
        <v>890</v>
      </c>
      <c r="U365" s="382">
        <v>23.7</v>
      </c>
      <c r="V365" s="382">
        <v>0</v>
      </c>
      <c r="W365" s="382">
        <v>0</v>
      </c>
      <c r="X365" s="382">
        <v>0</v>
      </c>
      <c r="Y365" s="382">
        <v>0</v>
      </c>
      <c r="Z365" s="382">
        <v>0</v>
      </c>
      <c r="AA365" s="382">
        <v>0</v>
      </c>
      <c r="AB365" s="382">
        <v>0</v>
      </c>
      <c r="AC365" s="382">
        <v>0</v>
      </c>
      <c r="AD365" s="382">
        <v>0</v>
      </c>
      <c r="AE365" s="382">
        <v>23.7</v>
      </c>
    </row>
    <row r="366" spans="14:31" ht="18" customHeight="1">
      <c r="N366" s="209" t="s">
        <v>132</v>
      </c>
      <c r="O366" s="381" t="s">
        <v>891</v>
      </c>
      <c r="P366" s="384">
        <f t="shared" si="19"/>
        <v>0</v>
      </c>
      <c r="Q366" s="384">
        <f t="shared" si="20"/>
        <v>0</v>
      </c>
      <c r="S366" s="209" t="s">
        <v>132</v>
      </c>
      <c r="T366" s="381" t="s">
        <v>891</v>
      </c>
      <c r="U366" s="382">
        <v>239.3</v>
      </c>
      <c r="V366" s="382">
        <v>0</v>
      </c>
      <c r="W366" s="382">
        <v>0</v>
      </c>
      <c r="X366" s="382">
        <v>0</v>
      </c>
      <c r="Y366" s="382">
        <v>0</v>
      </c>
      <c r="Z366" s="382">
        <v>0</v>
      </c>
      <c r="AA366" s="382">
        <v>0</v>
      </c>
      <c r="AB366" s="382">
        <v>0</v>
      </c>
      <c r="AC366" s="382">
        <v>0</v>
      </c>
      <c r="AD366" s="382">
        <v>0</v>
      </c>
      <c r="AE366" s="382">
        <v>239.3</v>
      </c>
    </row>
    <row r="367" spans="14:31" ht="18" customHeight="1">
      <c r="N367" s="209" t="s">
        <v>132</v>
      </c>
      <c r="O367" s="381" t="s">
        <v>892</v>
      </c>
      <c r="P367" s="384">
        <f t="shared" si="19"/>
        <v>0</v>
      </c>
      <c r="Q367" s="384">
        <f t="shared" si="20"/>
        <v>0</v>
      </c>
      <c r="S367" s="209" t="s">
        <v>132</v>
      </c>
      <c r="T367" s="381" t="s">
        <v>892</v>
      </c>
      <c r="U367" s="382">
        <v>224.5</v>
      </c>
      <c r="V367" s="382">
        <v>0</v>
      </c>
      <c r="W367" s="382">
        <v>0</v>
      </c>
      <c r="X367" s="382">
        <v>0</v>
      </c>
      <c r="Y367" s="382">
        <v>0</v>
      </c>
      <c r="Z367" s="382">
        <v>0</v>
      </c>
      <c r="AA367" s="382">
        <v>0</v>
      </c>
      <c r="AB367" s="382">
        <v>0</v>
      </c>
      <c r="AC367" s="382">
        <v>0</v>
      </c>
      <c r="AD367" s="382">
        <v>0</v>
      </c>
      <c r="AE367" s="382">
        <v>224.5</v>
      </c>
    </row>
    <row r="368" spans="14:31" ht="18" customHeight="1">
      <c r="N368" s="209" t="s">
        <v>132</v>
      </c>
      <c r="O368" s="381" t="s">
        <v>893</v>
      </c>
      <c r="P368" s="384">
        <f t="shared" si="19"/>
        <v>0</v>
      </c>
      <c r="Q368" s="384">
        <f t="shared" si="20"/>
        <v>0</v>
      </c>
      <c r="S368" s="209" t="s">
        <v>132</v>
      </c>
      <c r="T368" s="381" t="s">
        <v>893</v>
      </c>
      <c r="U368" s="382">
        <v>733</v>
      </c>
      <c r="V368" s="382">
        <v>0</v>
      </c>
      <c r="W368" s="382">
        <v>0</v>
      </c>
      <c r="X368" s="382">
        <v>0</v>
      </c>
      <c r="Y368" s="382">
        <v>0</v>
      </c>
      <c r="Z368" s="382">
        <v>0</v>
      </c>
      <c r="AA368" s="382">
        <v>0</v>
      </c>
      <c r="AB368" s="382">
        <v>0</v>
      </c>
      <c r="AC368" s="382">
        <v>0</v>
      </c>
      <c r="AD368" s="382">
        <v>0</v>
      </c>
      <c r="AE368" s="382">
        <v>733</v>
      </c>
    </row>
    <row r="369" spans="14:31" ht="18" customHeight="1">
      <c r="N369" s="209" t="s">
        <v>132</v>
      </c>
      <c r="O369" s="381" t="s">
        <v>894</v>
      </c>
      <c r="P369" s="384">
        <f t="shared" si="19"/>
        <v>0</v>
      </c>
      <c r="Q369" s="384">
        <f t="shared" si="20"/>
        <v>0</v>
      </c>
      <c r="S369" s="209" t="s">
        <v>132</v>
      </c>
      <c r="T369" s="381" t="s">
        <v>894</v>
      </c>
      <c r="U369" s="382">
        <v>1534.1</v>
      </c>
      <c r="V369" s="382">
        <v>0</v>
      </c>
      <c r="W369" s="382">
        <v>0</v>
      </c>
      <c r="X369" s="382">
        <v>0</v>
      </c>
      <c r="Y369" s="382">
        <v>0</v>
      </c>
      <c r="Z369" s="382">
        <v>0</v>
      </c>
      <c r="AA369" s="382">
        <v>0</v>
      </c>
      <c r="AB369" s="382">
        <v>0</v>
      </c>
      <c r="AC369" s="382">
        <v>0</v>
      </c>
      <c r="AD369" s="382">
        <v>0</v>
      </c>
      <c r="AE369" s="382">
        <v>1534.1</v>
      </c>
    </row>
    <row r="370" spans="14:31" ht="18" customHeight="1">
      <c r="N370" s="209" t="s">
        <v>337</v>
      </c>
      <c r="O370" s="381" t="s">
        <v>895</v>
      </c>
      <c r="P370" s="384">
        <f t="shared" si="19"/>
        <v>0</v>
      </c>
      <c r="Q370" s="384">
        <f t="shared" si="20"/>
        <v>0</v>
      </c>
      <c r="S370" s="209" t="s">
        <v>337</v>
      </c>
      <c r="T370" s="381" t="s">
        <v>895</v>
      </c>
      <c r="U370" s="382">
        <v>7219.8</v>
      </c>
      <c r="V370" s="382">
        <v>0</v>
      </c>
      <c r="W370" s="382">
        <v>0</v>
      </c>
      <c r="X370" s="382">
        <v>0</v>
      </c>
      <c r="Y370" s="382">
        <v>0</v>
      </c>
      <c r="Z370" s="382">
        <v>0</v>
      </c>
      <c r="AA370" s="382">
        <v>0</v>
      </c>
      <c r="AB370" s="382">
        <v>0</v>
      </c>
      <c r="AC370" s="382">
        <v>0</v>
      </c>
      <c r="AD370" s="382">
        <v>0</v>
      </c>
      <c r="AE370" s="382">
        <v>7219.8</v>
      </c>
    </row>
    <row r="371" spans="14:31" ht="18" customHeight="1">
      <c r="N371" s="209" t="s">
        <v>337</v>
      </c>
      <c r="O371" s="381" t="s">
        <v>896</v>
      </c>
      <c r="P371" s="384">
        <f t="shared" si="19"/>
        <v>0</v>
      </c>
      <c r="Q371" s="384">
        <f t="shared" si="20"/>
        <v>0</v>
      </c>
      <c r="S371" s="209" t="s">
        <v>337</v>
      </c>
      <c r="T371" s="381" t="s">
        <v>896</v>
      </c>
      <c r="U371" s="382">
        <v>9153.2000000000007</v>
      </c>
      <c r="V371" s="382">
        <v>0</v>
      </c>
      <c r="W371" s="382">
        <v>0</v>
      </c>
      <c r="X371" s="382">
        <v>0</v>
      </c>
      <c r="Y371" s="382">
        <v>0</v>
      </c>
      <c r="Z371" s="382">
        <v>0</v>
      </c>
      <c r="AA371" s="382">
        <v>0</v>
      </c>
      <c r="AB371" s="382">
        <v>0</v>
      </c>
      <c r="AC371" s="382">
        <v>0</v>
      </c>
      <c r="AD371" s="382">
        <v>0</v>
      </c>
      <c r="AE371" s="382">
        <v>9153.2000000000007</v>
      </c>
    </row>
    <row r="372" spans="14:31" ht="18" customHeight="1">
      <c r="N372" s="209" t="s">
        <v>337</v>
      </c>
      <c r="O372" s="381" t="s">
        <v>897</v>
      </c>
      <c r="P372" s="384">
        <f t="shared" si="19"/>
        <v>0</v>
      </c>
      <c r="Q372" s="384">
        <f t="shared" si="20"/>
        <v>0</v>
      </c>
      <c r="S372" s="209" t="s">
        <v>337</v>
      </c>
      <c r="T372" s="381" t="s">
        <v>897</v>
      </c>
      <c r="U372" s="382">
        <v>1701.7</v>
      </c>
      <c r="V372" s="382">
        <v>0</v>
      </c>
      <c r="W372" s="382">
        <v>0</v>
      </c>
      <c r="X372" s="382">
        <v>0</v>
      </c>
      <c r="Y372" s="382">
        <v>0</v>
      </c>
      <c r="Z372" s="382">
        <v>0</v>
      </c>
      <c r="AA372" s="382">
        <v>0</v>
      </c>
      <c r="AB372" s="382">
        <v>0</v>
      </c>
      <c r="AC372" s="382">
        <v>0</v>
      </c>
      <c r="AD372" s="382">
        <v>0</v>
      </c>
      <c r="AE372" s="382">
        <v>1701.7</v>
      </c>
    </row>
    <row r="373" spans="14:31" ht="18" customHeight="1">
      <c r="N373" s="209" t="s">
        <v>337</v>
      </c>
      <c r="O373" s="381" t="s">
        <v>898</v>
      </c>
      <c r="P373" s="384">
        <f t="shared" si="19"/>
        <v>0</v>
      </c>
      <c r="Q373" s="384">
        <f t="shared" si="20"/>
        <v>0</v>
      </c>
      <c r="S373" s="209" t="s">
        <v>337</v>
      </c>
      <c r="T373" s="381" t="s">
        <v>898</v>
      </c>
      <c r="U373" s="382">
        <v>900.4</v>
      </c>
      <c r="V373" s="382">
        <v>0</v>
      </c>
      <c r="W373" s="382">
        <v>0</v>
      </c>
      <c r="X373" s="382">
        <v>0</v>
      </c>
      <c r="Y373" s="382">
        <v>0</v>
      </c>
      <c r="Z373" s="382">
        <v>0</v>
      </c>
      <c r="AA373" s="382">
        <v>0</v>
      </c>
      <c r="AB373" s="382">
        <v>0</v>
      </c>
      <c r="AC373" s="382">
        <v>0</v>
      </c>
      <c r="AD373" s="382">
        <v>0</v>
      </c>
      <c r="AE373" s="382">
        <v>900.4</v>
      </c>
    </row>
    <row r="374" spans="14:31" ht="18" customHeight="1">
      <c r="N374" s="209" t="s">
        <v>337</v>
      </c>
      <c r="O374" s="381" t="s">
        <v>899</v>
      </c>
      <c r="P374" s="384">
        <f t="shared" si="19"/>
        <v>0</v>
      </c>
      <c r="Q374" s="384">
        <f t="shared" si="20"/>
        <v>0</v>
      </c>
      <c r="S374" s="209" t="s">
        <v>337</v>
      </c>
      <c r="T374" s="381" t="s">
        <v>899</v>
      </c>
      <c r="U374" s="382">
        <v>2450.4</v>
      </c>
      <c r="V374" s="382">
        <v>0</v>
      </c>
      <c r="W374" s="382">
        <v>0</v>
      </c>
      <c r="X374" s="382">
        <v>0</v>
      </c>
      <c r="Y374" s="382">
        <v>0</v>
      </c>
      <c r="Z374" s="382">
        <v>0</v>
      </c>
      <c r="AA374" s="382">
        <v>0</v>
      </c>
      <c r="AB374" s="382">
        <v>0</v>
      </c>
      <c r="AC374" s="382">
        <v>0</v>
      </c>
      <c r="AD374" s="382">
        <v>0</v>
      </c>
      <c r="AE374" s="382">
        <v>2450.4</v>
      </c>
    </row>
    <row r="375" spans="14:31" ht="18" customHeight="1">
      <c r="N375" s="209" t="s">
        <v>337</v>
      </c>
      <c r="O375" s="381" t="s">
        <v>900</v>
      </c>
      <c r="P375" s="384">
        <f t="shared" si="19"/>
        <v>0</v>
      </c>
      <c r="Q375" s="384">
        <f t="shared" si="20"/>
        <v>0</v>
      </c>
      <c r="S375" s="209" t="s">
        <v>337</v>
      </c>
      <c r="T375" s="381" t="s">
        <v>900</v>
      </c>
      <c r="U375" s="382">
        <v>1045.5</v>
      </c>
      <c r="V375" s="382">
        <v>0</v>
      </c>
      <c r="W375" s="382">
        <v>0</v>
      </c>
      <c r="X375" s="382">
        <v>0</v>
      </c>
      <c r="Y375" s="382">
        <v>0</v>
      </c>
      <c r="Z375" s="382">
        <v>0</v>
      </c>
      <c r="AA375" s="382">
        <v>0</v>
      </c>
      <c r="AB375" s="382">
        <v>0</v>
      </c>
      <c r="AC375" s="382">
        <v>0</v>
      </c>
      <c r="AD375" s="382">
        <v>0</v>
      </c>
      <c r="AE375" s="382">
        <v>1045.5</v>
      </c>
    </row>
    <row r="376" spans="14:31" ht="18" customHeight="1">
      <c r="N376" s="209" t="s">
        <v>337</v>
      </c>
      <c r="O376" s="381" t="s">
        <v>901</v>
      </c>
      <c r="P376" s="384">
        <f t="shared" si="19"/>
        <v>1041.0999999999999</v>
      </c>
      <c r="Q376" s="384">
        <f t="shared" si="20"/>
        <v>134.89999999999998</v>
      </c>
      <c r="S376" s="209" t="s">
        <v>337</v>
      </c>
      <c r="T376" s="381" t="s">
        <v>901</v>
      </c>
      <c r="U376" s="382">
        <v>22287.5</v>
      </c>
      <c r="V376" s="382">
        <v>386.2</v>
      </c>
      <c r="W376" s="382">
        <v>654.9</v>
      </c>
      <c r="X376" s="382">
        <v>0.3</v>
      </c>
      <c r="Y376" s="382">
        <v>95.8</v>
      </c>
      <c r="Z376" s="382">
        <v>0</v>
      </c>
      <c r="AA376" s="382">
        <v>0</v>
      </c>
      <c r="AB376" s="382">
        <v>0.3</v>
      </c>
      <c r="AC376" s="382">
        <v>5.5</v>
      </c>
      <c r="AD376" s="382">
        <v>33</v>
      </c>
      <c r="AE376" s="382">
        <v>23463.599999999999</v>
      </c>
    </row>
    <row r="377" spans="14:31" ht="18" customHeight="1">
      <c r="N377" s="209" t="s">
        <v>337</v>
      </c>
      <c r="O377" s="381" t="s">
        <v>902</v>
      </c>
      <c r="P377" s="384">
        <f t="shared" si="19"/>
        <v>0</v>
      </c>
      <c r="Q377" s="384">
        <f t="shared" si="20"/>
        <v>0</v>
      </c>
      <c r="S377" s="209" t="s">
        <v>337</v>
      </c>
      <c r="T377" s="381" t="s">
        <v>902</v>
      </c>
      <c r="U377" s="382">
        <v>8262.9</v>
      </c>
      <c r="V377" s="382">
        <v>0</v>
      </c>
      <c r="W377" s="382">
        <v>0</v>
      </c>
      <c r="X377" s="382">
        <v>0</v>
      </c>
      <c r="Y377" s="382">
        <v>0</v>
      </c>
      <c r="Z377" s="382">
        <v>0</v>
      </c>
      <c r="AA377" s="382">
        <v>0</v>
      </c>
      <c r="AB377" s="382">
        <v>0</v>
      </c>
      <c r="AC377" s="382">
        <v>0</v>
      </c>
      <c r="AD377" s="382">
        <v>0</v>
      </c>
      <c r="AE377" s="382">
        <v>8262.9</v>
      </c>
    </row>
    <row r="378" spans="14:31" ht="18" customHeight="1">
      <c r="N378" s="209" t="s">
        <v>337</v>
      </c>
      <c r="O378" s="381" t="s">
        <v>903</v>
      </c>
      <c r="P378" s="384">
        <f t="shared" si="19"/>
        <v>0</v>
      </c>
      <c r="Q378" s="384">
        <f t="shared" si="20"/>
        <v>0</v>
      </c>
      <c r="S378" s="209" t="s">
        <v>337</v>
      </c>
      <c r="T378" s="381" t="s">
        <v>903</v>
      </c>
      <c r="U378" s="382">
        <v>8488</v>
      </c>
      <c r="V378" s="382">
        <v>0</v>
      </c>
      <c r="W378" s="382">
        <v>0</v>
      </c>
      <c r="X378" s="382">
        <v>0</v>
      </c>
      <c r="Y378" s="382">
        <v>0</v>
      </c>
      <c r="Z378" s="382">
        <v>0</v>
      </c>
      <c r="AA378" s="382">
        <v>0</v>
      </c>
      <c r="AB378" s="382">
        <v>0</v>
      </c>
      <c r="AC378" s="382">
        <v>0</v>
      </c>
      <c r="AD378" s="382">
        <v>0</v>
      </c>
      <c r="AE378" s="382">
        <v>8488</v>
      </c>
    </row>
    <row r="379" spans="14:31" ht="18" customHeight="1">
      <c r="N379" s="209" t="s">
        <v>337</v>
      </c>
      <c r="O379" s="381" t="s">
        <v>904</v>
      </c>
      <c r="P379" s="384">
        <f t="shared" si="19"/>
        <v>617.20000000000005</v>
      </c>
      <c r="Q379" s="384">
        <f t="shared" si="20"/>
        <v>20.499999999999996</v>
      </c>
      <c r="S379" s="209" t="s">
        <v>337</v>
      </c>
      <c r="T379" s="381" t="s">
        <v>904</v>
      </c>
      <c r="U379" s="382">
        <v>3591.5</v>
      </c>
      <c r="V379" s="382">
        <v>179.1</v>
      </c>
      <c r="W379" s="382">
        <v>438.1</v>
      </c>
      <c r="X379" s="382">
        <v>0</v>
      </c>
      <c r="Y379" s="382">
        <v>15.2</v>
      </c>
      <c r="Z379" s="382">
        <v>0</v>
      </c>
      <c r="AA379" s="382">
        <v>0.4</v>
      </c>
      <c r="AB379" s="382">
        <v>0.1</v>
      </c>
      <c r="AC379" s="382">
        <v>1.4</v>
      </c>
      <c r="AD379" s="382">
        <v>3.4</v>
      </c>
      <c r="AE379" s="382">
        <v>4229.2</v>
      </c>
    </row>
    <row r="380" spans="14:31" ht="18" customHeight="1">
      <c r="N380" s="209" t="s">
        <v>337</v>
      </c>
      <c r="O380" s="381" t="s">
        <v>905</v>
      </c>
      <c r="P380" s="384">
        <f t="shared" si="19"/>
        <v>386.8</v>
      </c>
      <c r="Q380" s="384">
        <f t="shared" si="20"/>
        <v>69.199999999999989</v>
      </c>
      <c r="S380" s="209" t="s">
        <v>337</v>
      </c>
      <c r="T380" s="381" t="s">
        <v>905</v>
      </c>
      <c r="U380" s="382">
        <v>1394.2</v>
      </c>
      <c r="V380" s="382">
        <v>0</v>
      </c>
      <c r="W380" s="382">
        <v>386.8</v>
      </c>
      <c r="X380" s="382">
        <v>0.1</v>
      </c>
      <c r="Y380" s="382">
        <v>65.599999999999994</v>
      </c>
      <c r="Z380" s="382">
        <v>0</v>
      </c>
      <c r="AA380" s="382">
        <v>0</v>
      </c>
      <c r="AB380" s="382">
        <v>0</v>
      </c>
      <c r="AC380" s="382">
        <v>3.5</v>
      </c>
      <c r="AD380" s="382">
        <v>0</v>
      </c>
      <c r="AE380" s="382">
        <v>1850.2</v>
      </c>
    </row>
    <row r="381" spans="14:31" ht="18" customHeight="1">
      <c r="N381" s="209" t="s">
        <v>337</v>
      </c>
      <c r="O381" s="381" t="s">
        <v>906</v>
      </c>
      <c r="P381" s="384">
        <f t="shared" si="19"/>
        <v>448.7</v>
      </c>
      <c r="Q381" s="384">
        <f t="shared" si="20"/>
        <v>119.89999999999999</v>
      </c>
      <c r="S381" s="209" t="s">
        <v>337</v>
      </c>
      <c r="T381" s="381" t="s">
        <v>906</v>
      </c>
      <c r="U381" s="382">
        <v>2203.4</v>
      </c>
      <c r="V381" s="382">
        <v>88.5</v>
      </c>
      <c r="W381" s="382">
        <v>360.2</v>
      </c>
      <c r="X381" s="382">
        <v>1.1000000000000001</v>
      </c>
      <c r="Y381" s="382">
        <v>80.900000000000006</v>
      </c>
      <c r="Z381" s="382">
        <v>0</v>
      </c>
      <c r="AA381" s="382">
        <v>0</v>
      </c>
      <c r="AB381" s="382">
        <v>0.1</v>
      </c>
      <c r="AC381" s="382">
        <v>5.5</v>
      </c>
      <c r="AD381" s="382">
        <v>32.299999999999997</v>
      </c>
      <c r="AE381" s="382">
        <v>2771.9</v>
      </c>
    </row>
    <row r="382" spans="14:31" ht="18" customHeight="1">
      <c r="N382" s="209" t="s">
        <v>338</v>
      </c>
      <c r="O382" s="381" t="s">
        <v>907</v>
      </c>
      <c r="P382" s="384">
        <f t="shared" si="19"/>
        <v>0</v>
      </c>
      <c r="Q382" s="384">
        <f t="shared" si="20"/>
        <v>0</v>
      </c>
      <c r="S382" s="209" t="s">
        <v>338</v>
      </c>
      <c r="T382" s="381" t="s">
        <v>907</v>
      </c>
      <c r="U382" s="382">
        <v>15411</v>
      </c>
      <c r="V382" s="382">
        <v>0</v>
      </c>
      <c r="W382" s="382">
        <v>0</v>
      </c>
      <c r="X382" s="382">
        <v>0</v>
      </c>
      <c r="Y382" s="382">
        <v>0</v>
      </c>
      <c r="Z382" s="382">
        <v>0</v>
      </c>
      <c r="AA382" s="382">
        <v>0</v>
      </c>
      <c r="AB382" s="382">
        <v>0</v>
      </c>
      <c r="AC382" s="382">
        <v>0</v>
      </c>
      <c r="AD382" s="382">
        <v>0</v>
      </c>
      <c r="AE382" s="382">
        <v>15411</v>
      </c>
    </row>
    <row r="383" spans="14:31" ht="18" customHeight="1">
      <c r="N383" s="209" t="s">
        <v>338</v>
      </c>
      <c r="O383" s="381" t="s">
        <v>908</v>
      </c>
      <c r="P383" s="384">
        <f t="shared" si="19"/>
        <v>0</v>
      </c>
      <c r="Q383" s="384">
        <f t="shared" si="20"/>
        <v>0</v>
      </c>
      <c r="S383" s="209" t="s">
        <v>338</v>
      </c>
      <c r="T383" s="381" t="s">
        <v>908</v>
      </c>
      <c r="U383" s="382">
        <v>27215.8</v>
      </c>
      <c r="V383" s="382">
        <v>0</v>
      </c>
      <c r="W383" s="382">
        <v>0</v>
      </c>
      <c r="X383" s="382">
        <v>0</v>
      </c>
      <c r="Y383" s="382">
        <v>0</v>
      </c>
      <c r="Z383" s="382">
        <v>0</v>
      </c>
      <c r="AA383" s="382">
        <v>0</v>
      </c>
      <c r="AB383" s="382">
        <v>0</v>
      </c>
      <c r="AC383" s="382">
        <v>0</v>
      </c>
      <c r="AD383" s="382">
        <v>0</v>
      </c>
      <c r="AE383" s="382">
        <v>27215.8</v>
      </c>
    </row>
    <row r="384" spans="14:31" ht="18" customHeight="1">
      <c r="N384" s="209" t="s">
        <v>340</v>
      </c>
      <c r="O384" s="381" t="s">
        <v>909</v>
      </c>
      <c r="P384" s="384">
        <f t="shared" si="19"/>
        <v>0</v>
      </c>
      <c r="Q384" s="384">
        <f t="shared" si="20"/>
        <v>0</v>
      </c>
      <c r="S384" s="209" t="s">
        <v>340</v>
      </c>
      <c r="T384" s="381" t="s">
        <v>909</v>
      </c>
      <c r="U384" s="382">
        <v>14922.5</v>
      </c>
      <c r="V384" s="382">
        <v>0</v>
      </c>
      <c r="W384" s="382">
        <v>0</v>
      </c>
      <c r="X384" s="382">
        <v>0</v>
      </c>
      <c r="Y384" s="382">
        <v>0</v>
      </c>
      <c r="Z384" s="382">
        <v>0</v>
      </c>
      <c r="AA384" s="382">
        <v>0</v>
      </c>
      <c r="AB384" s="382">
        <v>0</v>
      </c>
      <c r="AC384" s="382">
        <v>0</v>
      </c>
      <c r="AD384" s="382">
        <v>0</v>
      </c>
      <c r="AE384" s="382">
        <v>14922.5</v>
      </c>
    </row>
    <row r="385" spans="14:31" ht="18" customHeight="1">
      <c r="N385" s="209" t="s">
        <v>340</v>
      </c>
      <c r="O385" s="381" t="s">
        <v>910</v>
      </c>
      <c r="P385" s="384">
        <f t="shared" si="19"/>
        <v>0</v>
      </c>
      <c r="Q385" s="384">
        <f t="shared" si="20"/>
        <v>0</v>
      </c>
      <c r="S385" s="209" t="s">
        <v>340</v>
      </c>
      <c r="T385" s="381" t="s">
        <v>910</v>
      </c>
      <c r="U385" s="382">
        <v>7353.7</v>
      </c>
      <c r="V385" s="382">
        <v>0</v>
      </c>
      <c r="W385" s="382">
        <v>0</v>
      </c>
      <c r="X385" s="382">
        <v>0</v>
      </c>
      <c r="Y385" s="382">
        <v>0</v>
      </c>
      <c r="Z385" s="382">
        <v>0</v>
      </c>
      <c r="AA385" s="382">
        <v>0</v>
      </c>
      <c r="AB385" s="382">
        <v>0</v>
      </c>
      <c r="AC385" s="382">
        <v>0</v>
      </c>
      <c r="AD385" s="382">
        <v>0</v>
      </c>
      <c r="AE385" s="382">
        <v>7353.7</v>
      </c>
    </row>
    <row r="386" spans="14:31" ht="18" customHeight="1">
      <c r="N386" s="209" t="s">
        <v>340</v>
      </c>
      <c r="O386" s="381" t="s">
        <v>911</v>
      </c>
      <c r="P386" s="384">
        <f t="shared" si="19"/>
        <v>0</v>
      </c>
      <c r="Q386" s="384">
        <f t="shared" si="20"/>
        <v>0.6</v>
      </c>
      <c r="S386" s="209" t="s">
        <v>340</v>
      </c>
      <c r="T386" s="381" t="s">
        <v>911</v>
      </c>
      <c r="U386" s="382">
        <v>699.7</v>
      </c>
      <c r="V386" s="382">
        <v>0</v>
      </c>
      <c r="W386" s="382">
        <v>0</v>
      </c>
      <c r="X386" s="382">
        <v>0</v>
      </c>
      <c r="Y386" s="382">
        <v>0.6</v>
      </c>
      <c r="Z386" s="382">
        <v>0</v>
      </c>
      <c r="AA386" s="382">
        <v>0</v>
      </c>
      <c r="AB386" s="382">
        <v>0</v>
      </c>
      <c r="AC386" s="382">
        <v>0</v>
      </c>
      <c r="AD386" s="382">
        <v>0</v>
      </c>
      <c r="AE386" s="382">
        <v>700.3</v>
      </c>
    </row>
    <row r="387" spans="14:31" ht="18" customHeight="1">
      <c r="N387" s="209" t="s">
        <v>340</v>
      </c>
      <c r="O387" s="381" t="s">
        <v>912</v>
      </c>
      <c r="P387" s="384">
        <f t="shared" si="19"/>
        <v>0</v>
      </c>
      <c r="Q387" s="384">
        <f t="shared" si="20"/>
        <v>0.1</v>
      </c>
      <c r="S387" s="209" t="s">
        <v>340</v>
      </c>
      <c r="T387" s="381" t="s">
        <v>912</v>
      </c>
      <c r="U387" s="382">
        <v>7.1</v>
      </c>
      <c r="V387" s="382">
        <v>0</v>
      </c>
      <c r="W387" s="382">
        <v>0</v>
      </c>
      <c r="X387" s="382">
        <v>0</v>
      </c>
      <c r="Y387" s="382">
        <v>0.1</v>
      </c>
      <c r="Z387" s="382">
        <v>0</v>
      </c>
      <c r="AA387" s="382">
        <v>0</v>
      </c>
      <c r="AB387" s="382">
        <v>0</v>
      </c>
      <c r="AC387" s="382">
        <v>0</v>
      </c>
      <c r="AD387" s="382">
        <v>0</v>
      </c>
      <c r="AE387" s="382">
        <v>7.2</v>
      </c>
    </row>
    <row r="388" spans="14:31" ht="18" customHeight="1">
      <c r="N388" s="209" t="s">
        <v>340</v>
      </c>
      <c r="O388" s="381" t="s">
        <v>913</v>
      </c>
      <c r="P388" s="384">
        <f t="shared" si="19"/>
        <v>0</v>
      </c>
      <c r="Q388" s="384">
        <f t="shared" si="20"/>
        <v>0</v>
      </c>
      <c r="S388" s="209" t="s">
        <v>340</v>
      </c>
      <c r="T388" s="381" t="s">
        <v>913</v>
      </c>
      <c r="U388" s="382">
        <v>925.9</v>
      </c>
      <c r="V388" s="382">
        <v>0</v>
      </c>
      <c r="W388" s="382">
        <v>0</v>
      </c>
      <c r="X388" s="382">
        <v>0</v>
      </c>
      <c r="Y388" s="382">
        <v>0</v>
      </c>
      <c r="Z388" s="382">
        <v>0</v>
      </c>
      <c r="AA388" s="382">
        <v>0</v>
      </c>
      <c r="AB388" s="382">
        <v>0</v>
      </c>
      <c r="AC388" s="382">
        <v>0</v>
      </c>
      <c r="AD388" s="382">
        <v>0</v>
      </c>
      <c r="AE388" s="382">
        <v>925.9</v>
      </c>
    </row>
    <row r="389" spans="14:31" ht="18" customHeight="1">
      <c r="N389" s="209" t="s">
        <v>340</v>
      </c>
      <c r="O389" s="381" t="s">
        <v>914</v>
      </c>
      <c r="P389" s="384">
        <f t="shared" si="19"/>
        <v>0</v>
      </c>
      <c r="Q389" s="384">
        <f t="shared" si="20"/>
        <v>0</v>
      </c>
      <c r="S389" s="209" t="s">
        <v>340</v>
      </c>
      <c r="T389" s="381" t="s">
        <v>914</v>
      </c>
      <c r="U389" s="382">
        <v>302.7</v>
      </c>
      <c r="V389" s="382">
        <v>0</v>
      </c>
      <c r="W389" s="382">
        <v>0</v>
      </c>
      <c r="X389" s="382">
        <v>0</v>
      </c>
      <c r="Y389" s="382">
        <v>0</v>
      </c>
      <c r="Z389" s="382">
        <v>0</v>
      </c>
      <c r="AA389" s="382">
        <v>0</v>
      </c>
      <c r="AB389" s="382">
        <v>0</v>
      </c>
      <c r="AC389" s="382">
        <v>0</v>
      </c>
      <c r="AD389" s="382">
        <v>0</v>
      </c>
      <c r="AE389" s="382">
        <v>302.7</v>
      </c>
    </row>
    <row r="390" spans="14:31" ht="18" customHeight="1">
      <c r="N390" s="209" t="s">
        <v>340</v>
      </c>
      <c r="O390" s="381" t="s">
        <v>915</v>
      </c>
      <c r="P390" s="384">
        <f t="shared" si="19"/>
        <v>0</v>
      </c>
      <c r="Q390" s="384">
        <f t="shared" si="20"/>
        <v>0</v>
      </c>
      <c r="S390" s="209" t="s">
        <v>340</v>
      </c>
      <c r="T390" s="381" t="s">
        <v>915</v>
      </c>
      <c r="U390" s="382">
        <v>516.6</v>
      </c>
      <c r="V390" s="382">
        <v>0</v>
      </c>
      <c r="W390" s="382">
        <v>0</v>
      </c>
      <c r="X390" s="382">
        <v>0</v>
      </c>
      <c r="Y390" s="382">
        <v>0</v>
      </c>
      <c r="Z390" s="382">
        <v>0</v>
      </c>
      <c r="AA390" s="382">
        <v>0</v>
      </c>
      <c r="AB390" s="382">
        <v>0</v>
      </c>
      <c r="AC390" s="382">
        <v>0</v>
      </c>
      <c r="AD390" s="382">
        <v>0</v>
      </c>
      <c r="AE390" s="382">
        <v>516.6</v>
      </c>
    </row>
    <row r="391" spans="14:31" ht="18" customHeight="1">
      <c r="N391" s="209" t="s">
        <v>340</v>
      </c>
      <c r="O391" s="381" t="s">
        <v>916</v>
      </c>
      <c r="P391" s="384">
        <f t="shared" si="19"/>
        <v>0</v>
      </c>
      <c r="Q391" s="384">
        <f t="shared" si="20"/>
        <v>0</v>
      </c>
      <c r="S391" s="209" t="s">
        <v>340</v>
      </c>
      <c r="T391" s="381" t="s">
        <v>916</v>
      </c>
      <c r="U391" s="382">
        <v>1001</v>
      </c>
      <c r="V391" s="382">
        <v>0</v>
      </c>
      <c r="W391" s="382">
        <v>0</v>
      </c>
      <c r="X391" s="382">
        <v>0</v>
      </c>
      <c r="Y391" s="382">
        <v>0</v>
      </c>
      <c r="Z391" s="382">
        <v>0</v>
      </c>
      <c r="AA391" s="382">
        <v>0</v>
      </c>
      <c r="AB391" s="382">
        <v>0</v>
      </c>
      <c r="AC391" s="382">
        <v>0</v>
      </c>
      <c r="AD391" s="382">
        <v>0</v>
      </c>
      <c r="AE391" s="382">
        <v>1001</v>
      </c>
    </row>
    <row r="392" spans="14:31" ht="18" customHeight="1">
      <c r="N392" s="209" t="s">
        <v>340</v>
      </c>
      <c r="O392" s="381" t="s">
        <v>917</v>
      </c>
      <c r="P392" s="384">
        <f t="shared" si="19"/>
        <v>0</v>
      </c>
      <c r="Q392" s="384">
        <f t="shared" si="20"/>
        <v>0</v>
      </c>
      <c r="S392" s="209" t="s">
        <v>340</v>
      </c>
      <c r="T392" s="381" t="s">
        <v>917</v>
      </c>
      <c r="U392" s="382">
        <v>4393.8</v>
      </c>
      <c r="V392" s="382">
        <v>0</v>
      </c>
      <c r="W392" s="382">
        <v>0</v>
      </c>
      <c r="X392" s="382">
        <v>0</v>
      </c>
      <c r="Y392" s="382">
        <v>0</v>
      </c>
      <c r="Z392" s="382">
        <v>0</v>
      </c>
      <c r="AA392" s="382">
        <v>0</v>
      </c>
      <c r="AB392" s="382">
        <v>0</v>
      </c>
      <c r="AC392" s="382">
        <v>0</v>
      </c>
      <c r="AD392" s="382">
        <v>0</v>
      </c>
      <c r="AE392" s="382">
        <v>4393.8</v>
      </c>
    </row>
    <row r="393" spans="14:31" ht="18" customHeight="1">
      <c r="N393" s="209" t="s">
        <v>340</v>
      </c>
      <c r="O393" s="381" t="s">
        <v>918</v>
      </c>
      <c r="P393" s="384">
        <f t="shared" si="19"/>
        <v>0</v>
      </c>
      <c r="Q393" s="384">
        <f t="shared" si="20"/>
        <v>0</v>
      </c>
      <c r="S393" s="209" t="s">
        <v>340</v>
      </c>
      <c r="T393" s="381" t="s">
        <v>918</v>
      </c>
      <c r="U393" s="382">
        <v>295.89999999999998</v>
      </c>
      <c r="V393" s="382">
        <v>0</v>
      </c>
      <c r="W393" s="382">
        <v>0</v>
      </c>
      <c r="X393" s="382">
        <v>0</v>
      </c>
      <c r="Y393" s="382">
        <v>0</v>
      </c>
      <c r="Z393" s="382">
        <v>0</v>
      </c>
      <c r="AA393" s="382">
        <v>0</v>
      </c>
      <c r="AB393" s="382">
        <v>0</v>
      </c>
      <c r="AC393" s="382">
        <v>0</v>
      </c>
      <c r="AD393" s="382">
        <v>0</v>
      </c>
      <c r="AE393" s="382">
        <v>295.89999999999998</v>
      </c>
    </row>
    <row r="394" spans="14:31" ht="18" customHeight="1">
      <c r="N394" s="209" t="s">
        <v>340</v>
      </c>
      <c r="O394" s="381" t="s">
        <v>919</v>
      </c>
      <c r="P394" s="384">
        <f t="shared" ref="P394:P453" si="21">SUM(V394:W394)</f>
        <v>0</v>
      </c>
      <c r="Q394" s="384">
        <f t="shared" ref="Q394:Q453" si="22">SUM(X394:AD394)</f>
        <v>0</v>
      </c>
      <c r="S394" s="209" t="s">
        <v>340</v>
      </c>
      <c r="T394" s="381" t="s">
        <v>919</v>
      </c>
      <c r="U394" s="382">
        <v>1099.4000000000001</v>
      </c>
      <c r="V394" s="382">
        <v>0</v>
      </c>
      <c r="W394" s="382">
        <v>0</v>
      </c>
      <c r="X394" s="382">
        <v>0</v>
      </c>
      <c r="Y394" s="382">
        <v>0</v>
      </c>
      <c r="Z394" s="382">
        <v>0</v>
      </c>
      <c r="AA394" s="382">
        <v>0</v>
      </c>
      <c r="AB394" s="382">
        <v>0</v>
      </c>
      <c r="AC394" s="382">
        <v>0</v>
      </c>
      <c r="AD394" s="382">
        <v>0</v>
      </c>
      <c r="AE394" s="382">
        <v>1099.4000000000001</v>
      </c>
    </row>
    <row r="395" spans="14:31" ht="18" customHeight="1">
      <c r="N395" s="209" t="s">
        <v>340</v>
      </c>
      <c r="O395" s="381" t="s">
        <v>920</v>
      </c>
      <c r="P395" s="384">
        <f t="shared" si="21"/>
        <v>0</v>
      </c>
      <c r="Q395" s="384">
        <f t="shared" si="22"/>
        <v>0</v>
      </c>
      <c r="S395" s="209" t="s">
        <v>340</v>
      </c>
      <c r="T395" s="381" t="s">
        <v>920</v>
      </c>
      <c r="U395" s="382">
        <v>546.29999999999995</v>
      </c>
      <c r="V395" s="382">
        <v>0</v>
      </c>
      <c r="W395" s="382">
        <v>0</v>
      </c>
      <c r="X395" s="382">
        <v>0</v>
      </c>
      <c r="Y395" s="382">
        <v>0</v>
      </c>
      <c r="Z395" s="382">
        <v>0</v>
      </c>
      <c r="AA395" s="382">
        <v>0</v>
      </c>
      <c r="AB395" s="382">
        <v>0</v>
      </c>
      <c r="AC395" s="382">
        <v>0</v>
      </c>
      <c r="AD395" s="382">
        <v>0</v>
      </c>
      <c r="AE395" s="382">
        <v>546.29999999999995</v>
      </c>
    </row>
    <row r="396" spans="14:31" ht="18" customHeight="1">
      <c r="N396" s="209" t="s">
        <v>340</v>
      </c>
      <c r="O396" s="381" t="s">
        <v>921</v>
      </c>
      <c r="P396" s="384">
        <f t="shared" si="21"/>
        <v>0</v>
      </c>
      <c r="Q396" s="384">
        <f t="shared" si="22"/>
        <v>0</v>
      </c>
      <c r="S396" s="209" t="s">
        <v>340</v>
      </c>
      <c r="T396" s="381" t="s">
        <v>921</v>
      </c>
      <c r="U396" s="382">
        <v>580</v>
      </c>
      <c r="V396" s="382">
        <v>0</v>
      </c>
      <c r="W396" s="382">
        <v>0</v>
      </c>
      <c r="X396" s="382">
        <v>0</v>
      </c>
      <c r="Y396" s="382">
        <v>0</v>
      </c>
      <c r="Z396" s="382">
        <v>0</v>
      </c>
      <c r="AA396" s="382">
        <v>0</v>
      </c>
      <c r="AB396" s="382">
        <v>0</v>
      </c>
      <c r="AC396" s="382">
        <v>0</v>
      </c>
      <c r="AD396" s="382">
        <v>0</v>
      </c>
      <c r="AE396" s="382">
        <v>580</v>
      </c>
    </row>
    <row r="397" spans="14:31" ht="18" customHeight="1">
      <c r="N397" s="209" t="s">
        <v>340</v>
      </c>
      <c r="O397" s="381" t="s">
        <v>922</v>
      </c>
      <c r="P397" s="384">
        <f t="shared" si="21"/>
        <v>0</v>
      </c>
      <c r="Q397" s="384">
        <f t="shared" si="22"/>
        <v>0</v>
      </c>
      <c r="S397" s="209" t="s">
        <v>340</v>
      </c>
      <c r="T397" s="381" t="s">
        <v>922</v>
      </c>
      <c r="U397" s="382">
        <v>10.1</v>
      </c>
      <c r="V397" s="382">
        <v>0</v>
      </c>
      <c r="W397" s="382">
        <v>0</v>
      </c>
      <c r="X397" s="382">
        <v>0</v>
      </c>
      <c r="Y397" s="382">
        <v>0</v>
      </c>
      <c r="Z397" s="382">
        <v>0</v>
      </c>
      <c r="AA397" s="382">
        <v>0</v>
      </c>
      <c r="AB397" s="382">
        <v>0</v>
      </c>
      <c r="AC397" s="382">
        <v>0</v>
      </c>
      <c r="AD397" s="382">
        <v>0</v>
      </c>
      <c r="AE397" s="382">
        <v>10.1</v>
      </c>
    </row>
    <row r="398" spans="14:31" ht="18" customHeight="1">
      <c r="N398" s="209" t="s">
        <v>340</v>
      </c>
      <c r="O398" s="381" t="s">
        <v>923</v>
      </c>
      <c r="P398" s="384">
        <f t="shared" si="21"/>
        <v>0</v>
      </c>
      <c r="Q398" s="384">
        <f t="shared" si="22"/>
        <v>0</v>
      </c>
      <c r="S398" s="209" t="s">
        <v>340</v>
      </c>
      <c r="T398" s="381" t="s">
        <v>923</v>
      </c>
      <c r="U398" s="382">
        <v>15262.1</v>
      </c>
      <c r="V398" s="382">
        <v>0</v>
      </c>
      <c r="W398" s="382">
        <v>0</v>
      </c>
      <c r="X398" s="382">
        <v>0</v>
      </c>
      <c r="Y398" s="382">
        <v>0</v>
      </c>
      <c r="Z398" s="382">
        <v>0</v>
      </c>
      <c r="AA398" s="382">
        <v>0</v>
      </c>
      <c r="AB398" s="382">
        <v>0</v>
      </c>
      <c r="AC398" s="382">
        <v>0</v>
      </c>
      <c r="AD398" s="382">
        <v>0</v>
      </c>
      <c r="AE398" s="382">
        <v>15262.1</v>
      </c>
    </row>
    <row r="399" spans="14:31" ht="18" customHeight="1">
      <c r="N399" s="209" t="s">
        <v>342</v>
      </c>
      <c r="O399" s="381" t="s">
        <v>924</v>
      </c>
      <c r="P399" s="384">
        <f t="shared" si="21"/>
        <v>0</v>
      </c>
      <c r="Q399" s="384">
        <f t="shared" si="22"/>
        <v>0</v>
      </c>
      <c r="S399" s="209" t="s">
        <v>342</v>
      </c>
      <c r="T399" s="381" t="s">
        <v>924</v>
      </c>
      <c r="U399" s="382">
        <v>23611.599999999999</v>
      </c>
      <c r="V399" s="382">
        <v>0</v>
      </c>
      <c r="W399" s="382">
        <v>0</v>
      </c>
      <c r="X399" s="382">
        <v>0</v>
      </c>
      <c r="Y399" s="382">
        <v>0</v>
      </c>
      <c r="Z399" s="382">
        <v>0</v>
      </c>
      <c r="AA399" s="382">
        <v>0</v>
      </c>
      <c r="AB399" s="382">
        <v>0</v>
      </c>
      <c r="AC399" s="382">
        <v>0</v>
      </c>
      <c r="AD399" s="382">
        <v>0</v>
      </c>
      <c r="AE399" s="382">
        <v>23611.599999999999</v>
      </c>
    </row>
    <row r="400" spans="14:31" ht="18" customHeight="1">
      <c r="N400" s="209" t="s">
        <v>342</v>
      </c>
      <c r="O400" s="381" t="s">
        <v>925</v>
      </c>
      <c r="P400" s="384">
        <f t="shared" si="21"/>
        <v>0</v>
      </c>
      <c r="Q400" s="384">
        <f t="shared" si="22"/>
        <v>0</v>
      </c>
      <c r="S400" s="209" t="s">
        <v>342</v>
      </c>
      <c r="T400" s="381" t="s">
        <v>925</v>
      </c>
      <c r="U400" s="382">
        <v>9458.7000000000007</v>
      </c>
      <c r="V400" s="382">
        <v>0</v>
      </c>
      <c r="W400" s="382">
        <v>0</v>
      </c>
      <c r="X400" s="382">
        <v>0</v>
      </c>
      <c r="Y400" s="382">
        <v>0</v>
      </c>
      <c r="Z400" s="382">
        <v>0</v>
      </c>
      <c r="AA400" s="382">
        <v>0</v>
      </c>
      <c r="AB400" s="382">
        <v>0</v>
      </c>
      <c r="AC400" s="382">
        <v>0</v>
      </c>
      <c r="AD400" s="382">
        <v>0</v>
      </c>
      <c r="AE400" s="382">
        <v>9458.7000000000007</v>
      </c>
    </row>
    <row r="401" spans="14:31" ht="18" customHeight="1">
      <c r="N401" s="209" t="s">
        <v>342</v>
      </c>
      <c r="O401" s="381" t="s">
        <v>926</v>
      </c>
      <c r="P401" s="384">
        <f t="shared" si="21"/>
        <v>0</v>
      </c>
      <c r="Q401" s="384">
        <f t="shared" si="22"/>
        <v>0</v>
      </c>
      <c r="S401" s="209" t="s">
        <v>342</v>
      </c>
      <c r="T401" s="381" t="s">
        <v>926</v>
      </c>
      <c r="U401" s="382">
        <v>3810.3</v>
      </c>
      <c r="V401" s="382">
        <v>0</v>
      </c>
      <c r="W401" s="382">
        <v>0</v>
      </c>
      <c r="X401" s="382">
        <v>0</v>
      </c>
      <c r="Y401" s="382">
        <v>0</v>
      </c>
      <c r="Z401" s="382">
        <v>0</v>
      </c>
      <c r="AA401" s="382">
        <v>0</v>
      </c>
      <c r="AB401" s="382">
        <v>0</v>
      </c>
      <c r="AC401" s="382">
        <v>0</v>
      </c>
      <c r="AD401" s="382">
        <v>0</v>
      </c>
      <c r="AE401" s="382">
        <v>3810.3</v>
      </c>
    </row>
    <row r="402" spans="14:31" ht="18" customHeight="1">
      <c r="N402" s="209" t="s">
        <v>342</v>
      </c>
      <c r="O402" s="381" t="s">
        <v>927</v>
      </c>
      <c r="P402" s="384">
        <f t="shared" si="21"/>
        <v>0</v>
      </c>
      <c r="Q402" s="384">
        <f t="shared" si="22"/>
        <v>0</v>
      </c>
      <c r="S402" s="209" t="s">
        <v>342</v>
      </c>
      <c r="T402" s="381" t="s">
        <v>927</v>
      </c>
      <c r="U402" s="382">
        <v>7779.2</v>
      </c>
      <c r="V402" s="382">
        <v>0</v>
      </c>
      <c r="W402" s="382">
        <v>0</v>
      </c>
      <c r="X402" s="382">
        <v>0</v>
      </c>
      <c r="Y402" s="382">
        <v>0</v>
      </c>
      <c r="Z402" s="382">
        <v>0</v>
      </c>
      <c r="AA402" s="382">
        <v>0</v>
      </c>
      <c r="AB402" s="382">
        <v>0</v>
      </c>
      <c r="AC402" s="382">
        <v>0</v>
      </c>
      <c r="AD402" s="382">
        <v>0</v>
      </c>
      <c r="AE402" s="382">
        <v>7779.2</v>
      </c>
    </row>
    <row r="403" spans="14:31" ht="18" customHeight="1">
      <c r="N403" s="209" t="s">
        <v>342</v>
      </c>
      <c r="O403" s="381" t="s">
        <v>928</v>
      </c>
      <c r="P403" s="384">
        <f t="shared" si="21"/>
        <v>0</v>
      </c>
      <c r="Q403" s="384">
        <f t="shared" si="22"/>
        <v>0</v>
      </c>
      <c r="S403" s="209" t="s">
        <v>342</v>
      </c>
      <c r="T403" s="381" t="s">
        <v>928</v>
      </c>
      <c r="U403" s="382">
        <v>1839.7</v>
      </c>
      <c r="V403" s="382">
        <v>0</v>
      </c>
      <c r="W403" s="382">
        <v>0</v>
      </c>
      <c r="X403" s="382">
        <v>0</v>
      </c>
      <c r="Y403" s="382">
        <v>0</v>
      </c>
      <c r="Z403" s="382">
        <v>0</v>
      </c>
      <c r="AA403" s="382">
        <v>0</v>
      </c>
      <c r="AB403" s="382">
        <v>0</v>
      </c>
      <c r="AC403" s="382">
        <v>0</v>
      </c>
      <c r="AD403" s="382">
        <v>0</v>
      </c>
      <c r="AE403" s="382">
        <v>1839.7</v>
      </c>
    </row>
    <row r="404" spans="14:31" ht="18" customHeight="1">
      <c r="N404" s="209" t="s">
        <v>342</v>
      </c>
      <c r="O404" s="381" t="s">
        <v>929</v>
      </c>
      <c r="P404" s="384">
        <f t="shared" si="21"/>
        <v>0</v>
      </c>
      <c r="Q404" s="384">
        <f t="shared" si="22"/>
        <v>0</v>
      </c>
      <c r="S404" s="209" t="s">
        <v>342</v>
      </c>
      <c r="T404" s="381" t="s">
        <v>929</v>
      </c>
      <c r="U404" s="382">
        <v>1413.8</v>
      </c>
      <c r="V404" s="382">
        <v>0</v>
      </c>
      <c r="W404" s="382">
        <v>0</v>
      </c>
      <c r="X404" s="382">
        <v>0</v>
      </c>
      <c r="Y404" s="382">
        <v>0</v>
      </c>
      <c r="Z404" s="382">
        <v>0</v>
      </c>
      <c r="AA404" s="382">
        <v>0</v>
      </c>
      <c r="AB404" s="382">
        <v>0</v>
      </c>
      <c r="AC404" s="382">
        <v>0</v>
      </c>
      <c r="AD404" s="382">
        <v>0</v>
      </c>
      <c r="AE404" s="382">
        <v>1413.8</v>
      </c>
    </row>
    <row r="405" spans="14:31" ht="18" customHeight="1">
      <c r="N405" s="209" t="s">
        <v>342</v>
      </c>
      <c r="O405" s="381" t="s">
        <v>930</v>
      </c>
      <c r="P405" s="384">
        <f t="shared" si="21"/>
        <v>0</v>
      </c>
      <c r="Q405" s="384">
        <f t="shared" si="22"/>
        <v>0</v>
      </c>
      <c r="S405" s="209" t="s">
        <v>342</v>
      </c>
      <c r="T405" s="381" t="s">
        <v>930</v>
      </c>
      <c r="U405" s="382">
        <v>575.9</v>
      </c>
      <c r="V405" s="382">
        <v>0</v>
      </c>
      <c r="W405" s="382">
        <v>0</v>
      </c>
      <c r="X405" s="382">
        <v>0</v>
      </c>
      <c r="Y405" s="382">
        <v>0</v>
      </c>
      <c r="Z405" s="382">
        <v>0</v>
      </c>
      <c r="AA405" s="382">
        <v>0</v>
      </c>
      <c r="AB405" s="382">
        <v>0</v>
      </c>
      <c r="AC405" s="382">
        <v>0</v>
      </c>
      <c r="AD405" s="382">
        <v>0</v>
      </c>
      <c r="AE405" s="382">
        <v>575.9</v>
      </c>
    </row>
    <row r="406" spans="14:31" ht="18" customHeight="1">
      <c r="N406" s="209" t="s">
        <v>342</v>
      </c>
      <c r="O406" s="381" t="s">
        <v>931</v>
      </c>
      <c r="P406" s="384">
        <f t="shared" si="21"/>
        <v>0</v>
      </c>
      <c r="Q406" s="384">
        <f t="shared" si="22"/>
        <v>0</v>
      </c>
      <c r="S406" s="209" t="s">
        <v>342</v>
      </c>
      <c r="T406" s="381" t="s">
        <v>931</v>
      </c>
      <c r="U406" s="382">
        <v>1952.1</v>
      </c>
      <c r="V406" s="382">
        <v>0</v>
      </c>
      <c r="W406" s="382">
        <v>0</v>
      </c>
      <c r="X406" s="382">
        <v>0</v>
      </c>
      <c r="Y406" s="382">
        <v>0</v>
      </c>
      <c r="Z406" s="382">
        <v>0</v>
      </c>
      <c r="AA406" s="382">
        <v>0</v>
      </c>
      <c r="AB406" s="382">
        <v>0</v>
      </c>
      <c r="AC406" s="382">
        <v>0</v>
      </c>
      <c r="AD406" s="382">
        <v>0</v>
      </c>
      <c r="AE406" s="382">
        <v>1952.1</v>
      </c>
    </row>
    <row r="407" spans="14:31" ht="18" customHeight="1">
      <c r="N407" s="209" t="s">
        <v>342</v>
      </c>
      <c r="O407" s="381" t="s">
        <v>932</v>
      </c>
      <c r="P407" s="384">
        <f t="shared" si="21"/>
        <v>0</v>
      </c>
      <c r="Q407" s="384">
        <f t="shared" si="22"/>
        <v>0</v>
      </c>
      <c r="S407" s="209" t="s">
        <v>342</v>
      </c>
      <c r="T407" s="381" t="s">
        <v>932</v>
      </c>
      <c r="U407" s="382">
        <v>1785.6</v>
      </c>
      <c r="V407" s="382">
        <v>0</v>
      </c>
      <c r="W407" s="382">
        <v>0</v>
      </c>
      <c r="X407" s="382">
        <v>0</v>
      </c>
      <c r="Y407" s="382">
        <v>0</v>
      </c>
      <c r="Z407" s="382">
        <v>0</v>
      </c>
      <c r="AA407" s="382">
        <v>0</v>
      </c>
      <c r="AB407" s="382">
        <v>0</v>
      </c>
      <c r="AC407" s="382">
        <v>0</v>
      </c>
      <c r="AD407" s="382">
        <v>0</v>
      </c>
      <c r="AE407" s="382">
        <v>1785.6</v>
      </c>
    </row>
    <row r="408" spans="14:31" ht="18" customHeight="1">
      <c r="N408" s="209" t="s">
        <v>342</v>
      </c>
      <c r="O408" s="381" t="s">
        <v>933</v>
      </c>
      <c r="P408" s="384">
        <f t="shared" si="21"/>
        <v>0</v>
      </c>
      <c r="Q408" s="384">
        <f t="shared" si="22"/>
        <v>0</v>
      </c>
      <c r="S408" s="209" t="s">
        <v>342</v>
      </c>
      <c r="T408" s="381" t="s">
        <v>933</v>
      </c>
      <c r="U408" s="382">
        <v>3491.7</v>
      </c>
      <c r="V408" s="382">
        <v>0</v>
      </c>
      <c r="W408" s="382">
        <v>0</v>
      </c>
      <c r="X408" s="382">
        <v>0</v>
      </c>
      <c r="Y408" s="382">
        <v>0</v>
      </c>
      <c r="Z408" s="382">
        <v>0</v>
      </c>
      <c r="AA408" s="382">
        <v>0</v>
      </c>
      <c r="AB408" s="382">
        <v>0</v>
      </c>
      <c r="AC408" s="382">
        <v>0</v>
      </c>
      <c r="AD408" s="382">
        <v>0</v>
      </c>
      <c r="AE408" s="382">
        <v>3491.7</v>
      </c>
    </row>
    <row r="409" spans="14:31" ht="18" customHeight="1">
      <c r="N409" s="209" t="s">
        <v>342</v>
      </c>
      <c r="O409" s="381" t="s">
        <v>934</v>
      </c>
      <c r="P409" s="384">
        <f t="shared" si="21"/>
        <v>0</v>
      </c>
      <c r="Q409" s="384">
        <f t="shared" si="22"/>
        <v>0</v>
      </c>
      <c r="S409" s="209" t="s">
        <v>342</v>
      </c>
      <c r="T409" s="381" t="s">
        <v>934</v>
      </c>
      <c r="U409" s="382">
        <v>1237.0999999999999</v>
      </c>
      <c r="V409" s="382">
        <v>0</v>
      </c>
      <c r="W409" s="382">
        <v>0</v>
      </c>
      <c r="X409" s="382">
        <v>0</v>
      </c>
      <c r="Y409" s="382">
        <v>0</v>
      </c>
      <c r="Z409" s="382">
        <v>0</v>
      </c>
      <c r="AA409" s="382">
        <v>0</v>
      </c>
      <c r="AB409" s="382">
        <v>0</v>
      </c>
      <c r="AC409" s="382">
        <v>0</v>
      </c>
      <c r="AD409" s="382">
        <v>0</v>
      </c>
      <c r="AE409" s="382">
        <v>1237.0999999999999</v>
      </c>
    </row>
    <row r="410" spans="14:31" ht="18" customHeight="1">
      <c r="N410" s="209" t="s">
        <v>342</v>
      </c>
      <c r="O410" s="381" t="s">
        <v>935</v>
      </c>
      <c r="P410" s="384">
        <f t="shared" si="21"/>
        <v>0</v>
      </c>
      <c r="Q410" s="384">
        <f t="shared" si="22"/>
        <v>0</v>
      </c>
      <c r="S410" s="209" t="s">
        <v>342</v>
      </c>
      <c r="T410" s="381" t="s">
        <v>935</v>
      </c>
      <c r="U410" s="382">
        <v>3409</v>
      </c>
      <c r="V410" s="382">
        <v>0</v>
      </c>
      <c r="W410" s="382">
        <v>0</v>
      </c>
      <c r="X410" s="382">
        <v>0</v>
      </c>
      <c r="Y410" s="382">
        <v>0</v>
      </c>
      <c r="Z410" s="382">
        <v>0</v>
      </c>
      <c r="AA410" s="382">
        <v>0</v>
      </c>
      <c r="AB410" s="382">
        <v>0</v>
      </c>
      <c r="AC410" s="382">
        <v>0</v>
      </c>
      <c r="AD410" s="382">
        <v>0</v>
      </c>
      <c r="AE410" s="382">
        <v>3409</v>
      </c>
    </row>
    <row r="411" spans="14:31" ht="18" customHeight="1">
      <c r="N411" s="209" t="s">
        <v>342</v>
      </c>
      <c r="O411" s="381" t="s">
        <v>936</v>
      </c>
      <c r="P411" s="384">
        <f t="shared" si="21"/>
        <v>0</v>
      </c>
      <c r="Q411" s="384">
        <f t="shared" si="22"/>
        <v>0</v>
      </c>
      <c r="S411" s="209" t="s">
        <v>342</v>
      </c>
      <c r="T411" s="381" t="s">
        <v>936</v>
      </c>
      <c r="U411" s="382">
        <v>4056.1</v>
      </c>
      <c r="V411" s="382">
        <v>0</v>
      </c>
      <c r="W411" s="382">
        <v>0</v>
      </c>
      <c r="X411" s="382">
        <v>0</v>
      </c>
      <c r="Y411" s="382">
        <v>0</v>
      </c>
      <c r="Z411" s="382">
        <v>0</v>
      </c>
      <c r="AA411" s="382">
        <v>0</v>
      </c>
      <c r="AB411" s="382">
        <v>0</v>
      </c>
      <c r="AC411" s="382">
        <v>0</v>
      </c>
      <c r="AD411" s="382">
        <v>0</v>
      </c>
      <c r="AE411" s="382">
        <v>4056.1</v>
      </c>
    </row>
    <row r="412" spans="14:31" ht="18" customHeight="1">
      <c r="N412" s="209" t="s">
        <v>342</v>
      </c>
      <c r="O412" s="381" t="s">
        <v>937</v>
      </c>
      <c r="P412" s="384">
        <f t="shared" si="21"/>
        <v>0</v>
      </c>
      <c r="Q412" s="384">
        <f t="shared" si="22"/>
        <v>0</v>
      </c>
      <c r="S412" s="209" t="s">
        <v>342</v>
      </c>
      <c r="T412" s="381" t="s">
        <v>937</v>
      </c>
      <c r="U412" s="382">
        <v>7541.1</v>
      </c>
      <c r="V412" s="382">
        <v>0</v>
      </c>
      <c r="W412" s="382">
        <v>0</v>
      </c>
      <c r="X412" s="382">
        <v>0</v>
      </c>
      <c r="Y412" s="382">
        <v>0</v>
      </c>
      <c r="Z412" s="382">
        <v>0</v>
      </c>
      <c r="AA412" s="382">
        <v>0</v>
      </c>
      <c r="AB412" s="382">
        <v>0</v>
      </c>
      <c r="AC412" s="382">
        <v>0</v>
      </c>
      <c r="AD412" s="382">
        <v>0</v>
      </c>
      <c r="AE412" s="382">
        <v>7541.1</v>
      </c>
    </row>
    <row r="413" spans="14:31" ht="18" customHeight="1">
      <c r="N413" s="209" t="s">
        <v>343</v>
      </c>
      <c r="O413" s="381" t="s">
        <v>938</v>
      </c>
      <c r="P413" s="384">
        <f t="shared" si="21"/>
        <v>0</v>
      </c>
      <c r="Q413" s="384">
        <f t="shared" si="22"/>
        <v>0</v>
      </c>
      <c r="S413" s="209" t="s">
        <v>343</v>
      </c>
      <c r="T413" s="381" t="s">
        <v>938</v>
      </c>
      <c r="U413" s="382">
        <v>1168.0999999999999</v>
      </c>
      <c r="V413" s="382">
        <v>0</v>
      </c>
      <c r="W413" s="382">
        <v>0</v>
      </c>
      <c r="X413" s="382">
        <v>0</v>
      </c>
      <c r="Y413" s="382">
        <v>0</v>
      </c>
      <c r="Z413" s="382">
        <v>0</v>
      </c>
      <c r="AA413" s="382">
        <v>0</v>
      </c>
      <c r="AB413" s="382">
        <v>0</v>
      </c>
      <c r="AC413" s="382">
        <v>0</v>
      </c>
      <c r="AD413" s="382">
        <v>0</v>
      </c>
      <c r="AE413" s="382">
        <v>1168.0999999999999</v>
      </c>
    </row>
    <row r="414" spans="14:31" ht="18" customHeight="1">
      <c r="N414" s="209" t="s">
        <v>343</v>
      </c>
      <c r="O414" s="381" t="s">
        <v>939</v>
      </c>
      <c r="P414" s="384">
        <f t="shared" si="21"/>
        <v>0</v>
      </c>
      <c r="Q414" s="384">
        <f t="shared" si="22"/>
        <v>0</v>
      </c>
      <c r="S414" s="209" t="s">
        <v>343</v>
      </c>
      <c r="T414" s="381" t="s">
        <v>939</v>
      </c>
      <c r="U414" s="382">
        <v>3708.7</v>
      </c>
      <c r="V414" s="382">
        <v>0</v>
      </c>
      <c r="W414" s="382">
        <v>0</v>
      </c>
      <c r="X414" s="382">
        <v>0</v>
      </c>
      <c r="Y414" s="382">
        <v>0</v>
      </c>
      <c r="Z414" s="382">
        <v>0</v>
      </c>
      <c r="AA414" s="382">
        <v>0</v>
      </c>
      <c r="AB414" s="382">
        <v>0</v>
      </c>
      <c r="AC414" s="382">
        <v>0</v>
      </c>
      <c r="AD414" s="382">
        <v>0</v>
      </c>
      <c r="AE414" s="382">
        <v>3708.7</v>
      </c>
    </row>
    <row r="415" spans="14:31" ht="18" customHeight="1">
      <c r="N415" s="209" t="s">
        <v>344</v>
      </c>
      <c r="O415" s="381" t="s">
        <v>940</v>
      </c>
      <c r="P415" s="384">
        <f t="shared" si="21"/>
        <v>0</v>
      </c>
      <c r="Q415" s="384">
        <f t="shared" si="22"/>
        <v>0</v>
      </c>
      <c r="S415" s="209" t="s">
        <v>344</v>
      </c>
      <c r="T415" s="381" t="s">
        <v>940</v>
      </c>
      <c r="U415" s="382">
        <v>2493.6999999999998</v>
      </c>
      <c r="V415" s="382">
        <v>0</v>
      </c>
      <c r="W415" s="382">
        <v>0</v>
      </c>
      <c r="X415" s="382">
        <v>0</v>
      </c>
      <c r="Y415" s="382">
        <v>0</v>
      </c>
      <c r="Z415" s="382">
        <v>0</v>
      </c>
      <c r="AA415" s="382">
        <v>0</v>
      </c>
      <c r="AB415" s="382">
        <v>0</v>
      </c>
      <c r="AC415" s="382">
        <v>0</v>
      </c>
      <c r="AD415" s="382">
        <v>0</v>
      </c>
      <c r="AE415" s="382">
        <v>2493.6999999999998</v>
      </c>
    </row>
    <row r="416" spans="14:31" ht="18" customHeight="1">
      <c r="N416" s="209" t="s">
        <v>344</v>
      </c>
      <c r="O416" s="381" t="s">
        <v>941</v>
      </c>
      <c r="P416" s="384">
        <f t="shared" si="21"/>
        <v>0</v>
      </c>
      <c r="Q416" s="384">
        <f t="shared" si="22"/>
        <v>0</v>
      </c>
      <c r="S416" s="209" t="s">
        <v>344</v>
      </c>
      <c r="T416" s="381" t="s">
        <v>941</v>
      </c>
      <c r="U416" s="382">
        <v>2054.6</v>
      </c>
      <c r="V416" s="382">
        <v>0</v>
      </c>
      <c r="W416" s="382">
        <v>0</v>
      </c>
      <c r="X416" s="382">
        <v>0</v>
      </c>
      <c r="Y416" s="382">
        <v>0</v>
      </c>
      <c r="Z416" s="382">
        <v>0</v>
      </c>
      <c r="AA416" s="382">
        <v>0</v>
      </c>
      <c r="AB416" s="382">
        <v>0</v>
      </c>
      <c r="AC416" s="382">
        <v>0</v>
      </c>
      <c r="AD416" s="382">
        <v>0</v>
      </c>
      <c r="AE416" s="382">
        <v>2054.6</v>
      </c>
    </row>
    <row r="417" spans="14:31" ht="18" customHeight="1">
      <c r="N417" s="209" t="s">
        <v>344</v>
      </c>
      <c r="O417" s="381" t="s">
        <v>942</v>
      </c>
      <c r="P417" s="384">
        <f t="shared" si="21"/>
        <v>0</v>
      </c>
      <c r="Q417" s="384">
        <f t="shared" si="22"/>
        <v>0</v>
      </c>
      <c r="S417" s="209" t="s">
        <v>344</v>
      </c>
      <c r="T417" s="381" t="s">
        <v>942</v>
      </c>
      <c r="U417" s="382">
        <v>583.4</v>
      </c>
      <c r="V417" s="382">
        <v>0</v>
      </c>
      <c r="W417" s="382">
        <v>0</v>
      </c>
      <c r="X417" s="382">
        <v>0</v>
      </c>
      <c r="Y417" s="382">
        <v>0</v>
      </c>
      <c r="Z417" s="382">
        <v>0</v>
      </c>
      <c r="AA417" s="382">
        <v>0</v>
      </c>
      <c r="AB417" s="382">
        <v>0</v>
      </c>
      <c r="AC417" s="382">
        <v>0</v>
      </c>
      <c r="AD417" s="382">
        <v>0</v>
      </c>
      <c r="AE417" s="382">
        <v>583.4</v>
      </c>
    </row>
    <row r="418" spans="14:31" ht="18" customHeight="1">
      <c r="N418" s="209" t="s">
        <v>344</v>
      </c>
      <c r="O418" s="381" t="s">
        <v>943</v>
      </c>
      <c r="P418" s="384">
        <f t="shared" si="21"/>
        <v>0</v>
      </c>
      <c r="Q418" s="384">
        <f t="shared" si="22"/>
        <v>0</v>
      </c>
      <c r="S418" s="209" t="s">
        <v>344</v>
      </c>
      <c r="T418" s="381" t="s">
        <v>943</v>
      </c>
      <c r="U418" s="382">
        <v>170.8</v>
      </c>
      <c r="V418" s="382">
        <v>0</v>
      </c>
      <c r="W418" s="382">
        <v>0</v>
      </c>
      <c r="X418" s="382">
        <v>0</v>
      </c>
      <c r="Y418" s="382">
        <v>0</v>
      </c>
      <c r="Z418" s="382">
        <v>0</v>
      </c>
      <c r="AA418" s="382">
        <v>0</v>
      </c>
      <c r="AB418" s="382">
        <v>0</v>
      </c>
      <c r="AC418" s="382">
        <v>0</v>
      </c>
      <c r="AD418" s="382">
        <v>0</v>
      </c>
      <c r="AE418" s="382">
        <v>170.8</v>
      </c>
    </row>
    <row r="419" spans="14:31" ht="18" customHeight="1">
      <c r="N419" s="209" t="s">
        <v>344</v>
      </c>
      <c r="O419" s="381" t="s">
        <v>944</v>
      </c>
      <c r="P419" s="384">
        <f t="shared" si="21"/>
        <v>0</v>
      </c>
      <c r="Q419" s="384">
        <f t="shared" si="22"/>
        <v>0</v>
      </c>
      <c r="S419" s="209" t="s">
        <v>344</v>
      </c>
      <c r="T419" s="381" t="s">
        <v>944</v>
      </c>
      <c r="U419" s="382">
        <v>1499.9</v>
      </c>
      <c r="V419" s="382">
        <v>0</v>
      </c>
      <c r="W419" s="382">
        <v>0</v>
      </c>
      <c r="X419" s="382">
        <v>0</v>
      </c>
      <c r="Y419" s="382">
        <v>0</v>
      </c>
      <c r="Z419" s="382">
        <v>0</v>
      </c>
      <c r="AA419" s="382">
        <v>0</v>
      </c>
      <c r="AB419" s="382">
        <v>0</v>
      </c>
      <c r="AC419" s="382">
        <v>0</v>
      </c>
      <c r="AD419" s="382">
        <v>0</v>
      </c>
      <c r="AE419" s="382">
        <v>1499.9</v>
      </c>
    </row>
    <row r="420" spans="14:31" ht="18" customHeight="1">
      <c r="N420" s="209" t="s">
        <v>344</v>
      </c>
      <c r="O420" s="381" t="s">
        <v>945</v>
      </c>
      <c r="P420" s="384">
        <f t="shared" si="21"/>
        <v>0</v>
      </c>
      <c r="Q420" s="384">
        <f t="shared" si="22"/>
        <v>0</v>
      </c>
      <c r="S420" s="209" t="s">
        <v>344</v>
      </c>
      <c r="T420" s="381" t="s">
        <v>945</v>
      </c>
      <c r="U420" s="382">
        <v>2154.6</v>
      </c>
      <c r="V420" s="382">
        <v>0</v>
      </c>
      <c r="W420" s="382">
        <v>0</v>
      </c>
      <c r="X420" s="382">
        <v>0</v>
      </c>
      <c r="Y420" s="382">
        <v>0</v>
      </c>
      <c r="Z420" s="382">
        <v>0</v>
      </c>
      <c r="AA420" s="382">
        <v>0</v>
      </c>
      <c r="AB420" s="382">
        <v>0</v>
      </c>
      <c r="AC420" s="382">
        <v>0</v>
      </c>
      <c r="AD420" s="382">
        <v>0</v>
      </c>
      <c r="AE420" s="382">
        <v>2154.6</v>
      </c>
    </row>
    <row r="421" spans="14:31" ht="18" customHeight="1">
      <c r="N421" s="209" t="s">
        <v>344</v>
      </c>
      <c r="O421" s="381" t="s">
        <v>946</v>
      </c>
      <c r="P421" s="384">
        <f t="shared" si="21"/>
        <v>0</v>
      </c>
      <c r="Q421" s="384">
        <f t="shared" si="22"/>
        <v>0</v>
      </c>
      <c r="S421" s="209" t="s">
        <v>344</v>
      </c>
      <c r="T421" s="381" t="s">
        <v>946</v>
      </c>
      <c r="U421" s="382">
        <v>2665.1</v>
      </c>
      <c r="V421" s="382">
        <v>0</v>
      </c>
      <c r="W421" s="382">
        <v>0</v>
      </c>
      <c r="X421" s="382">
        <v>0</v>
      </c>
      <c r="Y421" s="382">
        <v>0</v>
      </c>
      <c r="Z421" s="382">
        <v>0</v>
      </c>
      <c r="AA421" s="382">
        <v>0</v>
      </c>
      <c r="AB421" s="382">
        <v>0</v>
      </c>
      <c r="AC421" s="382">
        <v>0</v>
      </c>
      <c r="AD421" s="382">
        <v>0</v>
      </c>
      <c r="AE421" s="382">
        <v>2665.1</v>
      </c>
    </row>
    <row r="422" spans="14:31" ht="18" customHeight="1">
      <c r="N422" s="209" t="s">
        <v>344</v>
      </c>
      <c r="O422" s="381" t="s">
        <v>947</v>
      </c>
      <c r="P422" s="384">
        <f t="shared" si="21"/>
        <v>0</v>
      </c>
      <c r="Q422" s="384">
        <f t="shared" si="22"/>
        <v>0</v>
      </c>
      <c r="S422" s="209" t="s">
        <v>344</v>
      </c>
      <c r="T422" s="381" t="s">
        <v>947</v>
      </c>
      <c r="U422" s="382">
        <v>7241.8</v>
      </c>
      <c r="V422" s="382">
        <v>0</v>
      </c>
      <c r="W422" s="382">
        <v>0</v>
      </c>
      <c r="X422" s="382">
        <v>0</v>
      </c>
      <c r="Y422" s="382">
        <v>0</v>
      </c>
      <c r="Z422" s="382">
        <v>0</v>
      </c>
      <c r="AA422" s="382">
        <v>0</v>
      </c>
      <c r="AB422" s="382">
        <v>0</v>
      </c>
      <c r="AC422" s="382">
        <v>0</v>
      </c>
      <c r="AD422" s="382">
        <v>0</v>
      </c>
      <c r="AE422" s="382">
        <v>7241.8</v>
      </c>
    </row>
    <row r="423" spans="14:31" ht="18" customHeight="1">
      <c r="N423" s="209" t="s">
        <v>344</v>
      </c>
      <c r="O423" s="381" t="s">
        <v>948</v>
      </c>
      <c r="P423" s="384">
        <f t="shared" si="21"/>
        <v>0</v>
      </c>
      <c r="Q423" s="384">
        <f t="shared" si="22"/>
        <v>0</v>
      </c>
      <c r="S423" s="209" t="s">
        <v>344</v>
      </c>
      <c r="T423" s="381" t="s">
        <v>948</v>
      </c>
      <c r="U423" s="382">
        <v>6253.9</v>
      </c>
      <c r="V423" s="382">
        <v>0</v>
      </c>
      <c r="W423" s="382">
        <v>0</v>
      </c>
      <c r="X423" s="382">
        <v>0</v>
      </c>
      <c r="Y423" s="382">
        <v>0</v>
      </c>
      <c r="Z423" s="382">
        <v>0</v>
      </c>
      <c r="AA423" s="382">
        <v>0</v>
      </c>
      <c r="AB423" s="382">
        <v>0</v>
      </c>
      <c r="AC423" s="382">
        <v>0</v>
      </c>
      <c r="AD423" s="382">
        <v>0</v>
      </c>
      <c r="AE423" s="382">
        <v>6253.9</v>
      </c>
    </row>
    <row r="424" spans="14:31" ht="18" customHeight="1">
      <c r="N424" s="209" t="s">
        <v>344</v>
      </c>
      <c r="O424" s="381" t="s">
        <v>949</v>
      </c>
      <c r="P424" s="384">
        <f t="shared" si="21"/>
        <v>0</v>
      </c>
      <c r="Q424" s="384">
        <f t="shared" si="22"/>
        <v>0</v>
      </c>
      <c r="S424" s="209" t="s">
        <v>344</v>
      </c>
      <c r="T424" s="381" t="s">
        <v>949</v>
      </c>
      <c r="U424" s="382">
        <v>6783.1</v>
      </c>
      <c r="V424" s="382">
        <v>0</v>
      </c>
      <c r="W424" s="382">
        <v>0</v>
      </c>
      <c r="X424" s="382">
        <v>0</v>
      </c>
      <c r="Y424" s="382">
        <v>0</v>
      </c>
      <c r="Z424" s="382">
        <v>0</v>
      </c>
      <c r="AA424" s="382">
        <v>0</v>
      </c>
      <c r="AB424" s="382">
        <v>0</v>
      </c>
      <c r="AC424" s="382">
        <v>0</v>
      </c>
      <c r="AD424" s="382">
        <v>0</v>
      </c>
      <c r="AE424" s="382">
        <v>6783.1</v>
      </c>
    </row>
    <row r="425" spans="14:31" ht="18" customHeight="1">
      <c r="N425" s="209" t="s">
        <v>344</v>
      </c>
      <c r="O425" s="381" t="s">
        <v>950</v>
      </c>
      <c r="P425" s="384">
        <f t="shared" si="21"/>
        <v>0</v>
      </c>
      <c r="Q425" s="384">
        <f t="shared" si="22"/>
        <v>0</v>
      </c>
      <c r="S425" s="209" t="s">
        <v>344</v>
      </c>
      <c r="T425" s="381" t="s">
        <v>950</v>
      </c>
      <c r="U425" s="382">
        <v>3278.3</v>
      </c>
      <c r="V425" s="382">
        <v>0</v>
      </c>
      <c r="W425" s="382">
        <v>0</v>
      </c>
      <c r="X425" s="382">
        <v>0</v>
      </c>
      <c r="Y425" s="382">
        <v>0</v>
      </c>
      <c r="Z425" s="382">
        <v>0</v>
      </c>
      <c r="AA425" s="382">
        <v>0</v>
      </c>
      <c r="AB425" s="382">
        <v>0</v>
      </c>
      <c r="AC425" s="382">
        <v>0</v>
      </c>
      <c r="AD425" s="382">
        <v>0</v>
      </c>
      <c r="AE425" s="382">
        <v>3278.3</v>
      </c>
    </row>
    <row r="426" spans="14:31" ht="18" customHeight="1">
      <c r="N426" s="209" t="s">
        <v>344</v>
      </c>
      <c r="O426" s="381" t="s">
        <v>951</v>
      </c>
      <c r="P426" s="384">
        <f t="shared" si="21"/>
        <v>0</v>
      </c>
      <c r="Q426" s="384">
        <f t="shared" si="22"/>
        <v>0</v>
      </c>
      <c r="S426" s="209" t="s">
        <v>344</v>
      </c>
      <c r="T426" s="381" t="s">
        <v>951</v>
      </c>
      <c r="U426" s="382">
        <v>5685.8</v>
      </c>
      <c r="V426" s="382">
        <v>0</v>
      </c>
      <c r="W426" s="382">
        <v>0</v>
      </c>
      <c r="X426" s="382">
        <v>0</v>
      </c>
      <c r="Y426" s="382">
        <v>0</v>
      </c>
      <c r="Z426" s="382">
        <v>0</v>
      </c>
      <c r="AA426" s="382">
        <v>0</v>
      </c>
      <c r="AB426" s="382">
        <v>0</v>
      </c>
      <c r="AC426" s="382">
        <v>0</v>
      </c>
      <c r="AD426" s="382">
        <v>0</v>
      </c>
      <c r="AE426" s="382">
        <v>5685.8</v>
      </c>
    </row>
    <row r="427" spans="14:31" ht="18" customHeight="1">
      <c r="N427" s="209" t="s">
        <v>344</v>
      </c>
      <c r="O427" s="381" t="s">
        <v>952</v>
      </c>
      <c r="P427" s="384">
        <f t="shared" si="21"/>
        <v>0</v>
      </c>
      <c r="Q427" s="384">
        <f t="shared" si="22"/>
        <v>0</v>
      </c>
      <c r="S427" s="209" t="s">
        <v>344</v>
      </c>
      <c r="T427" s="381" t="s">
        <v>952</v>
      </c>
      <c r="U427" s="382">
        <v>7620.5</v>
      </c>
      <c r="V427" s="382">
        <v>0</v>
      </c>
      <c r="W427" s="382">
        <v>0</v>
      </c>
      <c r="X427" s="382">
        <v>0</v>
      </c>
      <c r="Y427" s="382">
        <v>0</v>
      </c>
      <c r="Z427" s="382">
        <v>0</v>
      </c>
      <c r="AA427" s="382">
        <v>0</v>
      </c>
      <c r="AB427" s="382">
        <v>0</v>
      </c>
      <c r="AC427" s="382">
        <v>0</v>
      </c>
      <c r="AD427" s="382">
        <v>0</v>
      </c>
      <c r="AE427" s="382">
        <v>7620.5</v>
      </c>
    </row>
    <row r="428" spans="14:31" ht="18" customHeight="1">
      <c r="N428" s="209" t="s">
        <v>344</v>
      </c>
      <c r="O428" s="381" t="s">
        <v>953</v>
      </c>
      <c r="P428" s="384">
        <f t="shared" si="21"/>
        <v>0</v>
      </c>
      <c r="Q428" s="384">
        <f t="shared" si="22"/>
        <v>0</v>
      </c>
      <c r="S428" s="209" t="s">
        <v>344</v>
      </c>
      <c r="T428" s="381" t="s">
        <v>953</v>
      </c>
      <c r="U428" s="382">
        <v>6457.1</v>
      </c>
      <c r="V428" s="382">
        <v>0</v>
      </c>
      <c r="W428" s="382">
        <v>0</v>
      </c>
      <c r="X428" s="382">
        <v>0</v>
      </c>
      <c r="Y428" s="382">
        <v>0</v>
      </c>
      <c r="Z428" s="382">
        <v>0</v>
      </c>
      <c r="AA428" s="382">
        <v>0</v>
      </c>
      <c r="AB428" s="382">
        <v>0</v>
      </c>
      <c r="AC428" s="382">
        <v>0</v>
      </c>
      <c r="AD428" s="382">
        <v>0</v>
      </c>
      <c r="AE428" s="382">
        <v>6457.1</v>
      </c>
    </row>
    <row r="429" spans="14:31" ht="18" customHeight="1">
      <c r="N429" s="209" t="s">
        <v>344</v>
      </c>
      <c r="O429" s="381" t="s">
        <v>954</v>
      </c>
      <c r="P429" s="384">
        <f t="shared" si="21"/>
        <v>0</v>
      </c>
      <c r="Q429" s="384">
        <f t="shared" si="22"/>
        <v>0</v>
      </c>
      <c r="S429" s="209" t="s">
        <v>344</v>
      </c>
      <c r="T429" s="381" t="s">
        <v>954</v>
      </c>
      <c r="U429" s="382">
        <v>2971.7</v>
      </c>
      <c r="V429" s="382">
        <v>0</v>
      </c>
      <c r="W429" s="382">
        <v>0</v>
      </c>
      <c r="X429" s="382">
        <v>0</v>
      </c>
      <c r="Y429" s="382">
        <v>0</v>
      </c>
      <c r="Z429" s="382">
        <v>0</v>
      </c>
      <c r="AA429" s="382">
        <v>0</v>
      </c>
      <c r="AB429" s="382">
        <v>0</v>
      </c>
      <c r="AC429" s="382">
        <v>0</v>
      </c>
      <c r="AD429" s="382">
        <v>0</v>
      </c>
      <c r="AE429" s="382">
        <v>2971.7</v>
      </c>
    </row>
    <row r="430" spans="14:31" ht="18" customHeight="1">
      <c r="N430" s="209" t="s">
        <v>344</v>
      </c>
      <c r="O430" s="381" t="s">
        <v>955</v>
      </c>
      <c r="P430" s="384">
        <f t="shared" si="21"/>
        <v>0</v>
      </c>
      <c r="Q430" s="384">
        <f t="shared" si="22"/>
        <v>0</v>
      </c>
      <c r="S430" s="209" t="s">
        <v>344</v>
      </c>
      <c r="T430" s="381" t="s">
        <v>955</v>
      </c>
      <c r="U430" s="382">
        <v>18.3</v>
      </c>
      <c r="V430" s="382">
        <v>0</v>
      </c>
      <c r="W430" s="382">
        <v>0</v>
      </c>
      <c r="X430" s="382">
        <v>0</v>
      </c>
      <c r="Y430" s="382">
        <v>0</v>
      </c>
      <c r="Z430" s="382">
        <v>0</v>
      </c>
      <c r="AA430" s="382">
        <v>0</v>
      </c>
      <c r="AB430" s="382">
        <v>0</v>
      </c>
      <c r="AC430" s="382">
        <v>0</v>
      </c>
      <c r="AD430" s="382">
        <v>0</v>
      </c>
      <c r="AE430" s="382">
        <v>18.3</v>
      </c>
    </row>
    <row r="431" spans="14:31" ht="18" customHeight="1">
      <c r="N431" s="209" t="s">
        <v>344</v>
      </c>
      <c r="O431" s="381" t="s">
        <v>956</v>
      </c>
      <c r="P431" s="384">
        <f t="shared" si="21"/>
        <v>0</v>
      </c>
      <c r="Q431" s="384">
        <f t="shared" si="22"/>
        <v>0</v>
      </c>
      <c r="S431" s="209" t="s">
        <v>344</v>
      </c>
      <c r="T431" s="381" t="s">
        <v>956</v>
      </c>
      <c r="U431" s="382">
        <v>40.5</v>
      </c>
      <c r="V431" s="382">
        <v>0</v>
      </c>
      <c r="W431" s="382">
        <v>0</v>
      </c>
      <c r="X431" s="382">
        <v>0</v>
      </c>
      <c r="Y431" s="382">
        <v>0</v>
      </c>
      <c r="Z431" s="382">
        <v>0</v>
      </c>
      <c r="AA431" s="382">
        <v>0</v>
      </c>
      <c r="AB431" s="382">
        <v>0</v>
      </c>
      <c r="AC431" s="382">
        <v>0</v>
      </c>
      <c r="AD431" s="382">
        <v>0</v>
      </c>
      <c r="AE431" s="382">
        <v>40.5</v>
      </c>
    </row>
    <row r="432" spans="14:31" ht="18" customHeight="1">
      <c r="N432" s="209" t="s">
        <v>344</v>
      </c>
      <c r="O432" s="381" t="s">
        <v>957</v>
      </c>
      <c r="P432" s="384">
        <f t="shared" si="21"/>
        <v>0</v>
      </c>
      <c r="Q432" s="384">
        <f t="shared" si="22"/>
        <v>0</v>
      </c>
      <c r="S432" s="209" t="s">
        <v>344</v>
      </c>
      <c r="T432" s="381" t="s">
        <v>957</v>
      </c>
      <c r="U432" s="382">
        <v>30687</v>
      </c>
      <c r="V432" s="382">
        <v>0</v>
      </c>
      <c r="W432" s="382">
        <v>0</v>
      </c>
      <c r="X432" s="382">
        <v>0</v>
      </c>
      <c r="Y432" s="382">
        <v>0</v>
      </c>
      <c r="Z432" s="382">
        <v>0</v>
      </c>
      <c r="AA432" s="382">
        <v>0</v>
      </c>
      <c r="AB432" s="382">
        <v>0</v>
      </c>
      <c r="AC432" s="382">
        <v>0</v>
      </c>
      <c r="AD432" s="382">
        <v>0</v>
      </c>
      <c r="AE432" s="382">
        <v>30687</v>
      </c>
    </row>
    <row r="433" spans="14:31" ht="18" customHeight="1">
      <c r="N433" s="209" t="s">
        <v>346</v>
      </c>
      <c r="O433" s="381" t="s">
        <v>958</v>
      </c>
      <c r="P433" s="384">
        <f t="shared" si="21"/>
        <v>0</v>
      </c>
      <c r="Q433" s="384">
        <f t="shared" si="22"/>
        <v>0</v>
      </c>
      <c r="S433" s="209" t="s">
        <v>346</v>
      </c>
      <c r="T433" s="381" t="s">
        <v>958</v>
      </c>
      <c r="U433" s="382">
        <v>3391.8</v>
      </c>
      <c r="V433" s="382">
        <v>0</v>
      </c>
      <c r="W433" s="382">
        <v>0</v>
      </c>
      <c r="X433" s="382">
        <v>0</v>
      </c>
      <c r="Y433" s="382">
        <v>0</v>
      </c>
      <c r="Z433" s="382">
        <v>0</v>
      </c>
      <c r="AA433" s="382">
        <v>0</v>
      </c>
      <c r="AB433" s="382">
        <v>0</v>
      </c>
      <c r="AC433" s="382">
        <v>0</v>
      </c>
      <c r="AD433" s="382">
        <v>0</v>
      </c>
      <c r="AE433" s="382">
        <v>3391.8</v>
      </c>
    </row>
    <row r="434" spans="14:31" ht="18" customHeight="1">
      <c r="N434" s="209" t="s">
        <v>346</v>
      </c>
      <c r="O434" s="381" t="s">
        <v>959</v>
      </c>
      <c r="P434" s="384">
        <f t="shared" si="21"/>
        <v>0</v>
      </c>
      <c r="Q434" s="384">
        <f t="shared" si="22"/>
        <v>0</v>
      </c>
      <c r="S434" s="209" t="s">
        <v>346</v>
      </c>
      <c r="T434" s="381" t="s">
        <v>959</v>
      </c>
      <c r="U434" s="382">
        <v>12361.2</v>
      </c>
      <c r="V434" s="382">
        <v>0</v>
      </c>
      <c r="W434" s="382">
        <v>0</v>
      </c>
      <c r="X434" s="382">
        <v>0</v>
      </c>
      <c r="Y434" s="382">
        <v>0</v>
      </c>
      <c r="Z434" s="382">
        <v>0</v>
      </c>
      <c r="AA434" s="382">
        <v>0</v>
      </c>
      <c r="AB434" s="382">
        <v>0</v>
      </c>
      <c r="AC434" s="382">
        <v>0</v>
      </c>
      <c r="AD434" s="382">
        <v>0</v>
      </c>
      <c r="AE434" s="382">
        <v>12361.2</v>
      </c>
    </row>
    <row r="435" spans="14:31" ht="18" customHeight="1">
      <c r="N435" s="209" t="s">
        <v>346</v>
      </c>
      <c r="O435" s="381" t="s">
        <v>960</v>
      </c>
      <c r="P435" s="384">
        <f t="shared" si="21"/>
        <v>0</v>
      </c>
      <c r="Q435" s="384">
        <f t="shared" si="22"/>
        <v>0</v>
      </c>
      <c r="S435" s="209" t="s">
        <v>346</v>
      </c>
      <c r="T435" s="381" t="s">
        <v>960</v>
      </c>
      <c r="U435" s="382">
        <v>4446.3999999999996</v>
      </c>
      <c r="V435" s="382">
        <v>0</v>
      </c>
      <c r="W435" s="382">
        <v>0</v>
      </c>
      <c r="X435" s="382">
        <v>0</v>
      </c>
      <c r="Y435" s="382">
        <v>0</v>
      </c>
      <c r="Z435" s="382">
        <v>0</v>
      </c>
      <c r="AA435" s="382">
        <v>0</v>
      </c>
      <c r="AB435" s="382">
        <v>0</v>
      </c>
      <c r="AC435" s="382">
        <v>0</v>
      </c>
      <c r="AD435" s="382">
        <v>0</v>
      </c>
      <c r="AE435" s="382">
        <v>4446.3999999999996</v>
      </c>
    </row>
    <row r="436" spans="14:31" ht="18" customHeight="1">
      <c r="N436" s="209" t="s">
        <v>346</v>
      </c>
      <c r="O436" s="381" t="s">
        <v>961</v>
      </c>
      <c r="P436" s="384">
        <f t="shared" si="21"/>
        <v>0</v>
      </c>
      <c r="Q436" s="384">
        <f t="shared" si="22"/>
        <v>0</v>
      </c>
      <c r="S436" s="209" t="s">
        <v>346</v>
      </c>
      <c r="T436" s="381" t="s">
        <v>961</v>
      </c>
      <c r="U436" s="382">
        <v>1533.1</v>
      </c>
      <c r="V436" s="382">
        <v>0</v>
      </c>
      <c r="W436" s="382">
        <v>0</v>
      </c>
      <c r="X436" s="382">
        <v>0</v>
      </c>
      <c r="Y436" s="382">
        <v>0</v>
      </c>
      <c r="Z436" s="382">
        <v>0</v>
      </c>
      <c r="AA436" s="382">
        <v>0</v>
      </c>
      <c r="AB436" s="382">
        <v>0</v>
      </c>
      <c r="AC436" s="382">
        <v>0</v>
      </c>
      <c r="AD436" s="382">
        <v>0</v>
      </c>
      <c r="AE436" s="382">
        <v>1533.1</v>
      </c>
    </row>
    <row r="437" spans="14:31" ht="18" customHeight="1">
      <c r="N437" s="209" t="s">
        <v>346</v>
      </c>
      <c r="O437" s="381" t="s">
        <v>962</v>
      </c>
      <c r="P437" s="384">
        <f t="shared" si="21"/>
        <v>0</v>
      </c>
      <c r="Q437" s="384">
        <f t="shared" si="22"/>
        <v>0</v>
      </c>
      <c r="S437" s="209" t="s">
        <v>346</v>
      </c>
      <c r="T437" s="381" t="s">
        <v>962</v>
      </c>
      <c r="U437" s="382">
        <v>347.1</v>
      </c>
      <c r="V437" s="382">
        <v>0</v>
      </c>
      <c r="W437" s="382">
        <v>0</v>
      </c>
      <c r="X437" s="382">
        <v>0</v>
      </c>
      <c r="Y437" s="382">
        <v>0</v>
      </c>
      <c r="Z437" s="382">
        <v>0</v>
      </c>
      <c r="AA437" s="382">
        <v>0</v>
      </c>
      <c r="AB437" s="382">
        <v>0</v>
      </c>
      <c r="AC437" s="382">
        <v>0</v>
      </c>
      <c r="AD437" s="382">
        <v>0</v>
      </c>
      <c r="AE437" s="382">
        <v>347.1</v>
      </c>
    </row>
    <row r="438" spans="14:31" ht="18" customHeight="1">
      <c r="N438" s="209" t="s">
        <v>346</v>
      </c>
      <c r="O438" s="381" t="s">
        <v>963</v>
      </c>
      <c r="P438" s="384">
        <f t="shared" si="21"/>
        <v>0</v>
      </c>
      <c r="Q438" s="384">
        <f t="shared" si="22"/>
        <v>0</v>
      </c>
      <c r="S438" s="209" t="s">
        <v>346</v>
      </c>
      <c r="T438" s="381" t="s">
        <v>963</v>
      </c>
      <c r="U438" s="382">
        <v>1609.7</v>
      </c>
      <c r="V438" s="382">
        <v>0</v>
      </c>
      <c r="W438" s="382">
        <v>0</v>
      </c>
      <c r="X438" s="382">
        <v>0</v>
      </c>
      <c r="Y438" s="382">
        <v>0</v>
      </c>
      <c r="Z438" s="382">
        <v>0</v>
      </c>
      <c r="AA438" s="382">
        <v>0</v>
      </c>
      <c r="AB438" s="382">
        <v>0</v>
      </c>
      <c r="AC438" s="382">
        <v>0</v>
      </c>
      <c r="AD438" s="382">
        <v>0</v>
      </c>
      <c r="AE438" s="382">
        <v>1609.7</v>
      </c>
    </row>
    <row r="439" spans="14:31" ht="18" customHeight="1">
      <c r="N439" s="209" t="s">
        <v>346</v>
      </c>
      <c r="O439" s="381" t="s">
        <v>964</v>
      </c>
      <c r="P439" s="384">
        <f t="shared" si="21"/>
        <v>0</v>
      </c>
      <c r="Q439" s="384">
        <f t="shared" si="22"/>
        <v>0</v>
      </c>
      <c r="S439" s="209" t="s">
        <v>346</v>
      </c>
      <c r="T439" s="381" t="s">
        <v>964</v>
      </c>
      <c r="U439" s="382">
        <v>208.9</v>
      </c>
      <c r="V439" s="382">
        <v>0</v>
      </c>
      <c r="W439" s="382">
        <v>0</v>
      </c>
      <c r="X439" s="382">
        <v>0</v>
      </c>
      <c r="Y439" s="382">
        <v>0</v>
      </c>
      <c r="Z439" s="382">
        <v>0</v>
      </c>
      <c r="AA439" s="382">
        <v>0</v>
      </c>
      <c r="AB439" s="382">
        <v>0</v>
      </c>
      <c r="AC439" s="382">
        <v>0</v>
      </c>
      <c r="AD439" s="382">
        <v>0</v>
      </c>
      <c r="AE439" s="382">
        <v>208.9</v>
      </c>
    </row>
    <row r="440" spans="14:31" ht="18" customHeight="1">
      <c r="N440" s="209" t="s">
        <v>346</v>
      </c>
      <c r="O440" s="381" t="s">
        <v>965</v>
      </c>
      <c r="P440" s="384">
        <f t="shared" si="21"/>
        <v>0</v>
      </c>
      <c r="Q440" s="384">
        <f t="shared" si="22"/>
        <v>0</v>
      </c>
      <c r="S440" s="209" t="s">
        <v>346</v>
      </c>
      <c r="T440" s="381" t="s">
        <v>965</v>
      </c>
      <c r="U440" s="382">
        <v>660.4</v>
      </c>
      <c r="V440" s="382">
        <v>0</v>
      </c>
      <c r="W440" s="382">
        <v>0</v>
      </c>
      <c r="X440" s="382">
        <v>0</v>
      </c>
      <c r="Y440" s="382">
        <v>0</v>
      </c>
      <c r="Z440" s="382">
        <v>0</v>
      </c>
      <c r="AA440" s="382">
        <v>0</v>
      </c>
      <c r="AB440" s="382">
        <v>0</v>
      </c>
      <c r="AC440" s="382">
        <v>0</v>
      </c>
      <c r="AD440" s="382">
        <v>0</v>
      </c>
      <c r="AE440" s="382">
        <v>660.4</v>
      </c>
    </row>
    <row r="441" spans="14:31" ht="18" customHeight="1">
      <c r="N441" s="209" t="s">
        <v>346</v>
      </c>
      <c r="O441" s="381" t="s">
        <v>966</v>
      </c>
      <c r="P441" s="384">
        <f t="shared" si="21"/>
        <v>0</v>
      </c>
      <c r="Q441" s="384">
        <f t="shared" si="22"/>
        <v>0</v>
      </c>
      <c r="S441" s="209" t="s">
        <v>346</v>
      </c>
      <c r="T441" s="381" t="s">
        <v>966</v>
      </c>
      <c r="U441" s="382">
        <v>199.5</v>
      </c>
      <c r="V441" s="382">
        <v>0</v>
      </c>
      <c r="W441" s="382">
        <v>0</v>
      </c>
      <c r="X441" s="382">
        <v>0</v>
      </c>
      <c r="Y441" s="382">
        <v>0</v>
      </c>
      <c r="Z441" s="382">
        <v>0</v>
      </c>
      <c r="AA441" s="382">
        <v>0</v>
      </c>
      <c r="AB441" s="382">
        <v>0</v>
      </c>
      <c r="AC441" s="382">
        <v>0</v>
      </c>
      <c r="AD441" s="382">
        <v>0</v>
      </c>
      <c r="AE441" s="382">
        <v>199.5</v>
      </c>
    </row>
    <row r="442" spans="14:31" ht="18" customHeight="1">
      <c r="N442" s="209" t="s">
        <v>346</v>
      </c>
      <c r="O442" s="381" t="s">
        <v>967</v>
      </c>
      <c r="P442" s="384">
        <f t="shared" si="21"/>
        <v>0</v>
      </c>
      <c r="Q442" s="384">
        <f t="shared" si="22"/>
        <v>0</v>
      </c>
      <c r="S442" s="209" t="s">
        <v>346</v>
      </c>
      <c r="T442" s="381" t="s">
        <v>967</v>
      </c>
      <c r="U442" s="382">
        <v>1141</v>
      </c>
      <c r="V442" s="382">
        <v>0</v>
      </c>
      <c r="W442" s="382">
        <v>0</v>
      </c>
      <c r="X442" s="382">
        <v>0</v>
      </c>
      <c r="Y442" s="382">
        <v>0</v>
      </c>
      <c r="Z442" s="382">
        <v>0</v>
      </c>
      <c r="AA442" s="382">
        <v>0</v>
      </c>
      <c r="AB442" s="382">
        <v>0</v>
      </c>
      <c r="AC442" s="382">
        <v>0</v>
      </c>
      <c r="AD442" s="382">
        <v>0</v>
      </c>
      <c r="AE442" s="382">
        <v>1141</v>
      </c>
    </row>
    <row r="443" spans="14:31" ht="18" customHeight="1">
      <c r="N443" s="209" t="s">
        <v>346</v>
      </c>
      <c r="O443" s="381" t="s">
        <v>968</v>
      </c>
      <c r="P443" s="384">
        <f t="shared" si="21"/>
        <v>0</v>
      </c>
      <c r="Q443" s="384">
        <f t="shared" si="22"/>
        <v>0</v>
      </c>
      <c r="S443" s="209" t="s">
        <v>346</v>
      </c>
      <c r="T443" s="381" t="s">
        <v>968</v>
      </c>
      <c r="U443" s="382">
        <v>1821.9</v>
      </c>
      <c r="V443" s="382">
        <v>0</v>
      </c>
      <c r="W443" s="382">
        <v>0</v>
      </c>
      <c r="X443" s="382">
        <v>0</v>
      </c>
      <c r="Y443" s="382">
        <v>0</v>
      </c>
      <c r="Z443" s="382">
        <v>0</v>
      </c>
      <c r="AA443" s="382">
        <v>0</v>
      </c>
      <c r="AB443" s="382">
        <v>0</v>
      </c>
      <c r="AC443" s="382">
        <v>0</v>
      </c>
      <c r="AD443" s="382">
        <v>0</v>
      </c>
      <c r="AE443" s="382">
        <v>1821.9</v>
      </c>
    </row>
    <row r="444" spans="14:31" ht="18" customHeight="1">
      <c r="N444" s="209" t="s">
        <v>346</v>
      </c>
      <c r="O444" s="381" t="s">
        <v>969</v>
      </c>
      <c r="P444" s="384">
        <f t="shared" si="21"/>
        <v>0</v>
      </c>
      <c r="Q444" s="384">
        <f t="shared" si="22"/>
        <v>0</v>
      </c>
      <c r="S444" s="209" t="s">
        <v>346</v>
      </c>
      <c r="T444" s="381" t="s">
        <v>969</v>
      </c>
      <c r="U444" s="382">
        <v>1981.1</v>
      </c>
      <c r="V444" s="382">
        <v>0</v>
      </c>
      <c r="W444" s="382">
        <v>0</v>
      </c>
      <c r="X444" s="382">
        <v>0</v>
      </c>
      <c r="Y444" s="382">
        <v>0</v>
      </c>
      <c r="Z444" s="382">
        <v>0</v>
      </c>
      <c r="AA444" s="382">
        <v>0</v>
      </c>
      <c r="AB444" s="382">
        <v>0</v>
      </c>
      <c r="AC444" s="382">
        <v>0</v>
      </c>
      <c r="AD444" s="382">
        <v>0</v>
      </c>
      <c r="AE444" s="382">
        <v>1981.1</v>
      </c>
    </row>
    <row r="445" spans="14:31" ht="18" customHeight="1">
      <c r="N445" s="209" t="s">
        <v>346</v>
      </c>
      <c r="O445" s="381" t="s">
        <v>970</v>
      </c>
      <c r="P445" s="384">
        <f t="shared" si="21"/>
        <v>0</v>
      </c>
      <c r="Q445" s="384">
        <f t="shared" si="22"/>
        <v>0</v>
      </c>
      <c r="S445" s="209" t="s">
        <v>346</v>
      </c>
      <c r="T445" s="381" t="s">
        <v>970</v>
      </c>
      <c r="U445" s="382">
        <v>3434.3</v>
      </c>
      <c r="V445" s="382">
        <v>0</v>
      </c>
      <c r="W445" s="382">
        <v>0</v>
      </c>
      <c r="X445" s="382">
        <v>0</v>
      </c>
      <c r="Y445" s="382">
        <v>0</v>
      </c>
      <c r="Z445" s="382">
        <v>0</v>
      </c>
      <c r="AA445" s="382">
        <v>0</v>
      </c>
      <c r="AB445" s="382">
        <v>0</v>
      </c>
      <c r="AC445" s="382">
        <v>0</v>
      </c>
      <c r="AD445" s="382">
        <v>0</v>
      </c>
      <c r="AE445" s="382">
        <v>3434.3</v>
      </c>
    </row>
    <row r="446" spans="14:31" ht="18" customHeight="1">
      <c r="N446" s="209" t="s">
        <v>346</v>
      </c>
      <c r="O446" s="381" t="s">
        <v>971</v>
      </c>
      <c r="P446" s="384">
        <f t="shared" si="21"/>
        <v>0</v>
      </c>
      <c r="Q446" s="384">
        <f t="shared" si="22"/>
        <v>0</v>
      </c>
      <c r="S446" s="209" t="s">
        <v>346</v>
      </c>
      <c r="T446" s="381" t="s">
        <v>971</v>
      </c>
      <c r="U446" s="382">
        <v>536.70000000000005</v>
      </c>
      <c r="V446" s="382">
        <v>0</v>
      </c>
      <c r="W446" s="382">
        <v>0</v>
      </c>
      <c r="X446" s="382">
        <v>0</v>
      </c>
      <c r="Y446" s="382">
        <v>0</v>
      </c>
      <c r="Z446" s="382">
        <v>0</v>
      </c>
      <c r="AA446" s="382">
        <v>0</v>
      </c>
      <c r="AB446" s="382">
        <v>0</v>
      </c>
      <c r="AC446" s="382">
        <v>0</v>
      </c>
      <c r="AD446" s="382">
        <v>0</v>
      </c>
      <c r="AE446" s="382">
        <v>536.70000000000005</v>
      </c>
    </row>
    <row r="447" spans="14:31" ht="18" customHeight="1">
      <c r="N447" s="209" t="s">
        <v>346</v>
      </c>
      <c r="O447" s="381" t="s">
        <v>972</v>
      </c>
      <c r="P447" s="384">
        <f t="shared" si="21"/>
        <v>1</v>
      </c>
      <c r="Q447" s="384">
        <f t="shared" si="22"/>
        <v>0.4</v>
      </c>
      <c r="S447" s="209" t="s">
        <v>346</v>
      </c>
      <c r="T447" s="381" t="s">
        <v>972</v>
      </c>
      <c r="U447" s="382">
        <v>248.9</v>
      </c>
      <c r="V447" s="382">
        <v>1</v>
      </c>
      <c r="W447" s="382">
        <v>0</v>
      </c>
      <c r="X447" s="382">
        <v>0</v>
      </c>
      <c r="Y447" s="382">
        <v>0.4</v>
      </c>
      <c r="Z447" s="382">
        <v>0</v>
      </c>
      <c r="AA447" s="382">
        <v>0</v>
      </c>
      <c r="AB447" s="382">
        <v>0</v>
      </c>
      <c r="AC447" s="382">
        <v>0</v>
      </c>
      <c r="AD447" s="382">
        <v>0</v>
      </c>
      <c r="AE447" s="382">
        <v>250.2</v>
      </c>
    </row>
    <row r="448" spans="14:31" ht="18" customHeight="1">
      <c r="N448" s="209" t="s">
        <v>346</v>
      </c>
      <c r="O448" s="381" t="s">
        <v>973</v>
      </c>
      <c r="P448" s="384">
        <f t="shared" si="21"/>
        <v>0</v>
      </c>
      <c r="Q448" s="384">
        <f t="shared" si="22"/>
        <v>0</v>
      </c>
      <c r="S448" s="209" t="s">
        <v>346</v>
      </c>
      <c r="T448" s="381" t="s">
        <v>973</v>
      </c>
      <c r="U448" s="382">
        <v>1820.6</v>
      </c>
      <c r="V448" s="382">
        <v>0</v>
      </c>
      <c r="W448" s="382">
        <v>0</v>
      </c>
      <c r="X448" s="382">
        <v>0</v>
      </c>
      <c r="Y448" s="382">
        <v>0</v>
      </c>
      <c r="Z448" s="382">
        <v>0</v>
      </c>
      <c r="AA448" s="382">
        <v>0</v>
      </c>
      <c r="AB448" s="382">
        <v>0</v>
      </c>
      <c r="AC448" s="382">
        <v>0</v>
      </c>
      <c r="AD448" s="382">
        <v>0</v>
      </c>
      <c r="AE448" s="382">
        <v>1820.6</v>
      </c>
    </row>
    <row r="449" spans="14:31" ht="18" customHeight="1">
      <c r="N449" s="209" t="s">
        <v>346</v>
      </c>
      <c r="O449" s="381" t="s">
        <v>974</v>
      </c>
      <c r="P449" s="384">
        <f t="shared" si="21"/>
        <v>0</v>
      </c>
      <c r="Q449" s="384">
        <f t="shared" si="22"/>
        <v>0</v>
      </c>
      <c r="S449" s="209" t="s">
        <v>346</v>
      </c>
      <c r="T449" s="381" t="s">
        <v>974</v>
      </c>
      <c r="U449" s="382">
        <v>2341</v>
      </c>
      <c r="V449" s="382">
        <v>0</v>
      </c>
      <c r="W449" s="382">
        <v>0</v>
      </c>
      <c r="X449" s="382">
        <v>0</v>
      </c>
      <c r="Y449" s="382">
        <v>0</v>
      </c>
      <c r="Z449" s="382">
        <v>0</v>
      </c>
      <c r="AA449" s="382">
        <v>0</v>
      </c>
      <c r="AB449" s="382">
        <v>0</v>
      </c>
      <c r="AC449" s="382">
        <v>0</v>
      </c>
      <c r="AD449" s="382">
        <v>0</v>
      </c>
      <c r="AE449" s="382">
        <v>2341</v>
      </c>
    </row>
    <row r="450" spans="14:31" ht="18" customHeight="1">
      <c r="N450" s="209" t="s">
        <v>346</v>
      </c>
      <c r="O450" s="381" t="s">
        <v>975</v>
      </c>
      <c r="P450" s="384">
        <f t="shared" si="21"/>
        <v>0</v>
      </c>
      <c r="Q450" s="384">
        <f t="shared" si="22"/>
        <v>0</v>
      </c>
      <c r="S450" s="209" t="s">
        <v>346</v>
      </c>
      <c r="T450" s="381" t="s">
        <v>975</v>
      </c>
      <c r="U450" s="382">
        <v>428.2</v>
      </c>
      <c r="V450" s="382">
        <v>0</v>
      </c>
      <c r="W450" s="382">
        <v>0</v>
      </c>
      <c r="X450" s="382">
        <v>0</v>
      </c>
      <c r="Y450" s="382">
        <v>0</v>
      </c>
      <c r="Z450" s="382">
        <v>0</v>
      </c>
      <c r="AA450" s="382">
        <v>0</v>
      </c>
      <c r="AB450" s="382">
        <v>0</v>
      </c>
      <c r="AC450" s="382">
        <v>0</v>
      </c>
      <c r="AD450" s="382">
        <v>0</v>
      </c>
      <c r="AE450" s="382">
        <v>428.2</v>
      </c>
    </row>
    <row r="451" spans="14:31" ht="18" customHeight="1">
      <c r="N451" s="209" t="s">
        <v>346</v>
      </c>
      <c r="O451" s="381" t="s">
        <v>976</v>
      </c>
      <c r="P451" s="384">
        <f t="shared" si="21"/>
        <v>0</v>
      </c>
      <c r="Q451" s="384">
        <f t="shared" si="22"/>
        <v>0</v>
      </c>
      <c r="S451" s="209" t="s">
        <v>346</v>
      </c>
      <c r="T451" s="381" t="s">
        <v>976</v>
      </c>
      <c r="U451" s="382">
        <v>1502.4</v>
      </c>
      <c r="V451" s="382">
        <v>0</v>
      </c>
      <c r="W451" s="382">
        <v>0</v>
      </c>
      <c r="X451" s="382">
        <v>0</v>
      </c>
      <c r="Y451" s="382">
        <v>0</v>
      </c>
      <c r="Z451" s="382">
        <v>0</v>
      </c>
      <c r="AA451" s="382">
        <v>0</v>
      </c>
      <c r="AB451" s="382">
        <v>0</v>
      </c>
      <c r="AC451" s="382">
        <v>0</v>
      </c>
      <c r="AD451" s="382">
        <v>0</v>
      </c>
      <c r="AE451" s="382">
        <v>1502.4</v>
      </c>
    </row>
    <row r="452" spans="14:31" ht="18" customHeight="1">
      <c r="N452" s="209" t="s">
        <v>347</v>
      </c>
      <c r="O452" s="381" t="s">
        <v>977</v>
      </c>
      <c r="P452" s="384">
        <f t="shared" si="21"/>
        <v>0</v>
      </c>
      <c r="Q452" s="384">
        <f t="shared" si="22"/>
        <v>0</v>
      </c>
      <c r="S452" s="209" t="s">
        <v>347</v>
      </c>
      <c r="T452" s="381" t="s">
        <v>977</v>
      </c>
      <c r="U452" s="382">
        <v>1482.1</v>
      </c>
      <c r="V452" s="382">
        <v>0</v>
      </c>
      <c r="W452" s="382">
        <v>0</v>
      </c>
      <c r="X452" s="382">
        <v>0</v>
      </c>
      <c r="Y452" s="382">
        <v>0</v>
      </c>
      <c r="Z452" s="382">
        <v>0</v>
      </c>
      <c r="AA452" s="382">
        <v>0</v>
      </c>
      <c r="AB452" s="382">
        <v>0</v>
      </c>
      <c r="AC452" s="382">
        <v>0</v>
      </c>
      <c r="AD452" s="382">
        <v>0</v>
      </c>
      <c r="AE452" s="382">
        <v>1482.1</v>
      </c>
    </row>
    <row r="453" spans="14:31" ht="18" customHeight="1">
      <c r="N453" s="209" t="s">
        <v>348</v>
      </c>
      <c r="O453" s="381" t="s">
        <v>978</v>
      </c>
      <c r="P453" s="384">
        <f t="shared" si="21"/>
        <v>149.69999999999999</v>
      </c>
      <c r="Q453" s="384">
        <f t="shared" si="22"/>
        <v>342.4</v>
      </c>
      <c r="S453" s="209" t="s">
        <v>348</v>
      </c>
      <c r="T453" s="381" t="s">
        <v>978</v>
      </c>
      <c r="U453" s="382">
        <v>9007.7000000000007</v>
      </c>
      <c r="V453" s="382">
        <v>78.7</v>
      </c>
      <c r="W453" s="382">
        <v>71</v>
      </c>
      <c r="X453" s="382">
        <v>16.7</v>
      </c>
      <c r="Y453" s="382">
        <v>24.4</v>
      </c>
      <c r="Z453" s="382">
        <v>21.6</v>
      </c>
      <c r="AA453" s="382">
        <v>26</v>
      </c>
      <c r="AB453" s="382">
        <v>0.2</v>
      </c>
      <c r="AC453" s="382">
        <v>28.7</v>
      </c>
      <c r="AD453" s="382">
        <v>224.8</v>
      </c>
      <c r="AE453" s="382">
        <v>9499.7999999999993</v>
      </c>
    </row>
    <row r="454" spans="14:31" ht="18" customHeight="1">
      <c r="O454" s="381"/>
      <c r="T454" s="381"/>
      <c r="U454" s="382"/>
      <c r="V454" s="382"/>
      <c r="W454" s="382"/>
      <c r="X454" s="382"/>
      <c r="Y454" s="382"/>
      <c r="Z454" s="382"/>
      <c r="AA454" s="382"/>
      <c r="AB454" s="382"/>
      <c r="AC454" s="382"/>
      <c r="AD454" s="382"/>
      <c r="AE454" s="382"/>
    </row>
    <row r="455" spans="14:31" ht="18" customHeight="1">
      <c r="O455" s="381"/>
      <c r="T455" s="381"/>
      <c r="U455" s="382"/>
      <c r="V455" s="382"/>
      <c r="W455" s="382"/>
      <c r="X455" s="382"/>
      <c r="Y455" s="382"/>
      <c r="Z455" s="382"/>
      <c r="AA455" s="382"/>
      <c r="AB455" s="382"/>
      <c r="AC455" s="382"/>
      <c r="AD455" s="382"/>
      <c r="AE455" s="382"/>
    </row>
  </sheetData>
  <mergeCells count="2">
    <mergeCell ref="B49:C49"/>
    <mergeCell ref="B2:C3"/>
  </mergeCells>
  <phoneticPr fontId="3"/>
  <pageMargins left="0.78700000000000003" right="0.78700000000000003" top="0.98399999999999999" bottom="0.98399999999999999" header="0.51200000000000001" footer="0.5120000000000000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F3BC2E-986A-4142-882A-7AAD4EE7D45E}">
  <sheetPr codeName="Sheet8"/>
  <dimension ref="B2:BB62"/>
  <sheetViews>
    <sheetView zoomScale="70" zoomScaleNormal="70" workbookViewId="0">
      <pane xSplit="3" ySplit="5" topLeftCell="V6" activePane="bottomRight" state="frozen"/>
      <selection pane="topRight" activeCell="D1" sqref="D1"/>
      <selection pane="bottomLeft" activeCell="A6" sqref="A6"/>
      <selection pane="bottomRight"/>
    </sheetView>
  </sheetViews>
  <sheetFormatPr defaultColWidth="10.1328125" defaultRowHeight="15" customHeight="1"/>
  <cols>
    <col min="1" max="1" width="1.6640625" style="8" customWidth="1"/>
    <col min="2" max="2" width="4.6640625" style="8" customWidth="1"/>
    <col min="3" max="3" width="17.6640625" style="8" customWidth="1"/>
    <col min="4" max="19" width="10.6640625" style="8" customWidth="1"/>
    <col min="20" max="39" width="10.1328125" style="8" customWidth="1"/>
    <col min="40" max="16384" width="10.1328125" style="8"/>
  </cols>
  <sheetData>
    <row r="2" spans="2:54" ht="20.25" customHeight="1">
      <c r="B2" s="524" t="s">
        <v>77</v>
      </c>
      <c r="C2" s="525"/>
      <c r="D2" s="7"/>
    </row>
    <row r="3" spans="2:54" ht="15" customHeight="1">
      <c r="Q3" s="9"/>
    </row>
    <row r="4" spans="2:54" ht="15" customHeight="1">
      <c r="B4" s="331"/>
      <c r="C4" s="331"/>
      <c r="D4" s="332" t="s">
        <v>3</v>
      </c>
      <c r="E4" s="332" t="s">
        <v>4</v>
      </c>
      <c r="F4" s="332" t="s">
        <v>5</v>
      </c>
      <c r="G4" s="332" t="s">
        <v>159</v>
      </c>
      <c r="H4" s="332" t="s">
        <v>160</v>
      </c>
      <c r="I4" s="332" t="s">
        <v>161</v>
      </c>
      <c r="J4" s="332" t="s">
        <v>162</v>
      </c>
      <c r="K4" s="332" t="s">
        <v>163</v>
      </c>
      <c r="L4" s="332" t="s">
        <v>164</v>
      </c>
      <c r="M4" s="332" t="s">
        <v>165</v>
      </c>
      <c r="N4" s="332" t="s">
        <v>166</v>
      </c>
      <c r="O4" s="332" t="s">
        <v>167</v>
      </c>
      <c r="P4" s="332" t="s">
        <v>168</v>
      </c>
      <c r="Q4" s="332" t="s">
        <v>169</v>
      </c>
      <c r="R4" s="332" t="s">
        <v>170</v>
      </c>
      <c r="S4" s="332" t="s">
        <v>171</v>
      </c>
      <c r="T4" s="332" t="s">
        <v>172</v>
      </c>
      <c r="U4" s="332" t="s">
        <v>173</v>
      </c>
      <c r="V4" s="332" t="s">
        <v>129</v>
      </c>
      <c r="W4" s="332" t="s">
        <v>130</v>
      </c>
      <c r="X4" s="332" t="s">
        <v>131</v>
      </c>
      <c r="Y4" s="332" t="s">
        <v>327</v>
      </c>
      <c r="Z4" s="332" t="s">
        <v>329</v>
      </c>
      <c r="AA4" s="332" t="s">
        <v>12</v>
      </c>
      <c r="AB4" s="332" t="s">
        <v>332</v>
      </c>
      <c r="AC4" s="332" t="s">
        <v>334</v>
      </c>
      <c r="AD4" s="332" t="s">
        <v>336</v>
      </c>
      <c r="AE4" s="332" t="s">
        <v>132</v>
      </c>
      <c r="AF4" s="332" t="s">
        <v>337</v>
      </c>
      <c r="AG4" s="332" t="s">
        <v>338</v>
      </c>
      <c r="AH4" s="332" t="s">
        <v>340</v>
      </c>
      <c r="AI4" s="332" t="s">
        <v>342</v>
      </c>
      <c r="AJ4" s="332" t="s">
        <v>343</v>
      </c>
      <c r="AK4" s="332" t="s">
        <v>344</v>
      </c>
      <c r="AL4" s="332" t="s">
        <v>346</v>
      </c>
      <c r="AM4" s="332" t="s">
        <v>347</v>
      </c>
      <c r="AN4" s="332" t="s">
        <v>348</v>
      </c>
      <c r="AO4" s="332" t="s">
        <v>350</v>
      </c>
      <c r="AP4" s="332" t="s">
        <v>351</v>
      </c>
      <c r="AQ4" s="332" t="s">
        <v>352</v>
      </c>
      <c r="AR4" s="332" t="s">
        <v>353</v>
      </c>
      <c r="AS4" s="332" t="s">
        <v>354</v>
      </c>
      <c r="AT4" s="332" t="s">
        <v>355</v>
      </c>
      <c r="AU4" s="332" t="s">
        <v>356</v>
      </c>
      <c r="AV4" s="332" t="s">
        <v>357</v>
      </c>
      <c r="AW4" s="332" t="s">
        <v>471</v>
      </c>
      <c r="AX4" s="332" t="s">
        <v>358</v>
      </c>
      <c r="AY4" s="332" t="s">
        <v>359</v>
      </c>
      <c r="AZ4" s="332" t="s">
        <v>472</v>
      </c>
      <c r="BA4" s="332" t="s">
        <v>360</v>
      </c>
      <c r="BB4" s="332" t="s">
        <v>361</v>
      </c>
    </row>
    <row r="5" spans="2:54" s="10" customFormat="1" ht="36" customHeight="1">
      <c r="B5" s="333"/>
      <c r="C5" s="331"/>
      <c r="D5" s="334" t="s">
        <v>453</v>
      </c>
      <c r="E5" s="334" t="s">
        <v>454</v>
      </c>
      <c r="F5" s="334" t="s">
        <v>455</v>
      </c>
      <c r="G5" s="334" t="s">
        <v>317</v>
      </c>
      <c r="H5" s="334" t="s">
        <v>318</v>
      </c>
      <c r="I5" s="334" t="s">
        <v>319</v>
      </c>
      <c r="J5" s="334" t="s">
        <v>320</v>
      </c>
      <c r="K5" s="334" t="s">
        <v>456</v>
      </c>
      <c r="L5" s="334" t="s">
        <v>174</v>
      </c>
      <c r="M5" s="334" t="s">
        <v>321</v>
      </c>
      <c r="N5" s="334" t="s">
        <v>322</v>
      </c>
      <c r="O5" s="334" t="s">
        <v>323</v>
      </c>
      <c r="P5" s="334" t="s">
        <v>457</v>
      </c>
      <c r="Q5" s="334" t="s">
        <v>458</v>
      </c>
      <c r="R5" s="334" t="s">
        <v>459</v>
      </c>
      <c r="S5" s="334" t="s">
        <v>460</v>
      </c>
      <c r="T5" s="334" t="s">
        <v>324</v>
      </c>
      <c r="U5" s="334" t="s">
        <v>461</v>
      </c>
      <c r="V5" s="334" t="s">
        <v>325</v>
      </c>
      <c r="W5" s="334" t="s">
        <v>175</v>
      </c>
      <c r="X5" s="334" t="s">
        <v>326</v>
      </c>
      <c r="Y5" s="334" t="s">
        <v>328</v>
      </c>
      <c r="Z5" s="334" t="s">
        <v>330</v>
      </c>
      <c r="AA5" s="334" t="s">
        <v>331</v>
      </c>
      <c r="AB5" s="334" t="s">
        <v>333</v>
      </c>
      <c r="AC5" s="334" t="s">
        <v>335</v>
      </c>
      <c r="AD5" s="334" t="s">
        <v>6</v>
      </c>
      <c r="AE5" s="334" t="s">
        <v>462</v>
      </c>
      <c r="AF5" s="334" t="s">
        <v>463</v>
      </c>
      <c r="AG5" s="334" t="s">
        <v>339</v>
      </c>
      <c r="AH5" s="334" t="s">
        <v>341</v>
      </c>
      <c r="AI5" s="334" t="s">
        <v>464</v>
      </c>
      <c r="AJ5" s="334" t="s">
        <v>465</v>
      </c>
      <c r="AK5" s="334" t="s">
        <v>345</v>
      </c>
      <c r="AL5" s="334" t="s">
        <v>466</v>
      </c>
      <c r="AM5" s="334" t="s">
        <v>467</v>
      </c>
      <c r="AN5" s="334" t="s">
        <v>468</v>
      </c>
      <c r="AO5" s="334" t="s">
        <v>469</v>
      </c>
      <c r="AP5" s="334" t="s">
        <v>133</v>
      </c>
      <c r="AQ5" s="334" t="s">
        <v>362</v>
      </c>
      <c r="AR5" s="334" t="s">
        <v>363</v>
      </c>
      <c r="AS5" s="334" t="s">
        <v>364</v>
      </c>
      <c r="AT5" s="334" t="s">
        <v>13</v>
      </c>
      <c r="AU5" s="334" t="s">
        <v>473</v>
      </c>
      <c r="AV5" s="334" t="s">
        <v>474</v>
      </c>
      <c r="AW5" s="334" t="s">
        <v>475</v>
      </c>
      <c r="AX5" s="334" t="s">
        <v>134</v>
      </c>
      <c r="AY5" s="334" t="s">
        <v>365</v>
      </c>
      <c r="AZ5" s="334" t="s">
        <v>521</v>
      </c>
      <c r="BA5" s="334" t="s">
        <v>8</v>
      </c>
      <c r="BB5" s="334" t="s">
        <v>9</v>
      </c>
    </row>
    <row r="6" spans="2:54" ht="15" customHeight="1">
      <c r="B6" s="8" t="s">
        <v>3</v>
      </c>
      <c r="C6" s="8" t="s">
        <v>453</v>
      </c>
      <c r="D6" s="335">
        <v>8704</v>
      </c>
      <c r="E6" s="335">
        <v>1</v>
      </c>
      <c r="F6" s="335">
        <v>44034</v>
      </c>
      <c r="G6" s="335">
        <v>69</v>
      </c>
      <c r="H6" s="335">
        <v>4217</v>
      </c>
      <c r="I6" s="335">
        <v>1785</v>
      </c>
      <c r="J6" s="335">
        <v>0</v>
      </c>
      <c r="K6" s="335">
        <v>9828</v>
      </c>
      <c r="L6" s="335">
        <v>9</v>
      </c>
      <c r="M6" s="335">
        <v>0</v>
      </c>
      <c r="N6" s="335">
        <v>0</v>
      </c>
      <c r="O6" s="335">
        <v>0</v>
      </c>
      <c r="P6" s="335">
        <v>0</v>
      </c>
      <c r="Q6" s="335">
        <v>0</v>
      </c>
      <c r="R6" s="335">
        <v>0</v>
      </c>
      <c r="S6" s="335">
        <v>0</v>
      </c>
      <c r="T6" s="335">
        <v>0</v>
      </c>
      <c r="U6" s="335">
        <v>0</v>
      </c>
      <c r="V6" s="335">
        <v>0</v>
      </c>
      <c r="W6" s="335">
        <v>133</v>
      </c>
      <c r="X6" s="335">
        <v>830</v>
      </c>
      <c r="Y6" s="335">
        <v>0</v>
      </c>
      <c r="Z6" s="335">
        <v>0</v>
      </c>
      <c r="AA6" s="335">
        <v>0</v>
      </c>
      <c r="AB6" s="335">
        <v>138</v>
      </c>
      <c r="AC6" s="335">
        <v>0</v>
      </c>
      <c r="AD6" s="335">
        <v>4</v>
      </c>
      <c r="AE6" s="335">
        <v>2</v>
      </c>
      <c r="AF6" s="335">
        <v>0</v>
      </c>
      <c r="AG6" s="335">
        <v>14</v>
      </c>
      <c r="AH6" s="335">
        <v>626</v>
      </c>
      <c r="AI6" s="335">
        <v>1810</v>
      </c>
      <c r="AJ6" s="335">
        <v>158</v>
      </c>
      <c r="AK6" s="335">
        <v>4</v>
      </c>
      <c r="AL6" s="335">
        <v>6143</v>
      </c>
      <c r="AM6" s="335">
        <v>0</v>
      </c>
      <c r="AN6" s="335">
        <v>0</v>
      </c>
      <c r="AO6" s="335">
        <v>78509</v>
      </c>
      <c r="AP6" s="335">
        <v>691</v>
      </c>
      <c r="AQ6" s="335">
        <v>28304</v>
      </c>
      <c r="AR6" s="335">
        <v>0</v>
      </c>
      <c r="AS6" s="335">
        <v>1663</v>
      </c>
      <c r="AT6" s="335">
        <v>3982</v>
      </c>
      <c r="AU6" s="335">
        <v>34640</v>
      </c>
      <c r="AV6" s="335">
        <v>113149</v>
      </c>
      <c r="AW6" s="335">
        <v>34635</v>
      </c>
      <c r="AX6" s="335">
        <v>69275</v>
      </c>
      <c r="AY6" s="335">
        <v>147784</v>
      </c>
      <c r="AZ6" s="335">
        <v>-62735</v>
      </c>
      <c r="BA6" s="335">
        <v>6540</v>
      </c>
      <c r="BB6" s="335">
        <v>85049</v>
      </c>
    </row>
    <row r="7" spans="2:54" ht="15" customHeight="1">
      <c r="B7" s="8" t="s">
        <v>4</v>
      </c>
      <c r="C7" s="8" t="s">
        <v>454</v>
      </c>
      <c r="D7" s="335">
        <v>3</v>
      </c>
      <c r="E7" s="335">
        <v>67</v>
      </c>
      <c r="F7" s="335">
        <v>57</v>
      </c>
      <c r="G7" s="335">
        <v>1</v>
      </c>
      <c r="H7" s="335">
        <v>462</v>
      </c>
      <c r="I7" s="335">
        <v>9914</v>
      </c>
      <c r="J7" s="335">
        <v>413329</v>
      </c>
      <c r="K7" s="335">
        <v>69</v>
      </c>
      <c r="L7" s="335">
        <v>19042</v>
      </c>
      <c r="M7" s="335">
        <v>713</v>
      </c>
      <c r="N7" s="335">
        <v>12549</v>
      </c>
      <c r="O7" s="335">
        <v>9</v>
      </c>
      <c r="P7" s="335">
        <v>5</v>
      </c>
      <c r="Q7" s="335">
        <v>2</v>
      </c>
      <c r="R7" s="335">
        <v>9</v>
      </c>
      <c r="S7" s="335">
        <v>5</v>
      </c>
      <c r="T7" s="335">
        <v>1</v>
      </c>
      <c r="U7" s="335">
        <v>0</v>
      </c>
      <c r="V7" s="335">
        <v>35</v>
      </c>
      <c r="W7" s="335">
        <v>12</v>
      </c>
      <c r="X7" s="335">
        <v>1807</v>
      </c>
      <c r="Y7" s="335">
        <v>122903</v>
      </c>
      <c r="Z7" s="335">
        <v>0</v>
      </c>
      <c r="AA7" s="335">
        <v>0</v>
      </c>
      <c r="AB7" s="335">
        <v>1</v>
      </c>
      <c r="AC7" s="335">
        <v>0</v>
      </c>
      <c r="AD7" s="335">
        <v>0</v>
      </c>
      <c r="AE7" s="335">
        <v>2</v>
      </c>
      <c r="AF7" s="335">
        <v>0</v>
      </c>
      <c r="AG7" s="335">
        <v>4</v>
      </c>
      <c r="AH7" s="335">
        <v>16</v>
      </c>
      <c r="AI7" s="335">
        <v>4</v>
      </c>
      <c r="AJ7" s="335">
        <v>3</v>
      </c>
      <c r="AK7" s="335">
        <v>2</v>
      </c>
      <c r="AL7" s="335">
        <v>2</v>
      </c>
      <c r="AM7" s="335">
        <v>0</v>
      </c>
      <c r="AN7" s="335">
        <v>6</v>
      </c>
      <c r="AO7" s="335">
        <v>581034</v>
      </c>
      <c r="AP7" s="335">
        <v>-48</v>
      </c>
      <c r="AQ7" s="335">
        <v>-56</v>
      </c>
      <c r="AR7" s="335">
        <v>0</v>
      </c>
      <c r="AS7" s="335">
        <v>-52</v>
      </c>
      <c r="AT7" s="335">
        <v>64</v>
      </c>
      <c r="AU7" s="335">
        <v>-92</v>
      </c>
      <c r="AV7" s="335">
        <v>580942</v>
      </c>
      <c r="AW7" s="335">
        <v>11292</v>
      </c>
      <c r="AX7" s="335">
        <v>11200</v>
      </c>
      <c r="AY7" s="335">
        <v>592234</v>
      </c>
      <c r="AZ7" s="335">
        <v>-578281</v>
      </c>
      <c r="BA7" s="335">
        <v>-567081</v>
      </c>
      <c r="BB7" s="335">
        <v>13953</v>
      </c>
    </row>
    <row r="8" spans="2:54" ht="15" customHeight="1">
      <c r="B8" s="8" t="s">
        <v>5</v>
      </c>
      <c r="C8" s="8" t="s">
        <v>455</v>
      </c>
      <c r="D8" s="335">
        <v>8000</v>
      </c>
      <c r="E8" s="335">
        <v>0</v>
      </c>
      <c r="F8" s="335">
        <v>59369</v>
      </c>
      <c r="G8" s="335">
        <v>30</v>
      </c>
      <c r="H8" s="335">
        <v>319</v>
      </c>
      <c r="I8" s="335">
        <v>8508</v>
      </c>
      <c r="J8" s="335">
        <v>5</v>
      </c>
      <c r="K8" s="335">
        <v>2</v>
      </c>
      <c r="L8" s="335">
        <v>52</v>
      </c>
      <c r="M8" s="335">
        <v>0</v>
      </c>
      <c r="N8" s="335">
        <v>0</v>
      </c>
      <c r="O8" s="335">
        <v>0</v>
      </c>
      <c r="P8" s="335">
        <v>0</v>
      </c>
      <c r="Q8" s="335">
        <v>0</v>
      </c>
      <c r="R8" s="335">
        <v>0</v>
      </c>
      <c r="S8" s="335">
        <v>0</v>
      </c>
      <c r="T8" s="335">
        <v>0</v>
      </c>
      <c r="U8" s="335">
        <v>0</v>
      </c>
      <c r="V8" s="335">
        <v>0</v>
      </c>
      <c r="W8" s="335">
        <v>37</v>
      </c>
      <c r="X8" s="335">
        <v>20</v>
      </c>
      <c r="Y8" s="335">
        <v>0</v>
      </c>
      <c r="Z8" s="335">
        <v>0</v>
      </c>
      <c r="AA8" s="335">
        <v>0</v>
      </c>
      <c r="AB8" s="335">
        <v>106</v>
      </c>
      <c r="AC8" s="335">
        <v>0</v>
      </c>
      <c r="AD8" s="335">
        <v>0</v>
      </c>
      <c r="AE8" s="335">
        <v>4</v>
      </c>
      <c r="AF8" s="335">
        <v>0</v>
      </c>
      <c r="AG8" s="335">
        <v>328</v>
      </c>
      <c r="AH8" s="335">
        <v>2419</v>
      </c>
      <c r="AI8" s="335">
        <v>6367</v>
      </c>
      <c r="AJ8" s="335">
        <v>117</v>
      </c>
      <c r="AK8" s="335">
        <v>2</v>
      </c>
      <c r="AL8" s="335">
        <v>34202</v>
      </c>
      <c r="AM8" s="335">
        <v>0</v>
      </c>
      <c r="AN8" s="335">
        <v>193</v>
      </c>
      <c r="AO8" s="335">
        <v>120080</v>
      </c>
      <c r="AP8" s="335">
        <v>8977</v>
      </c>
      <c r="AQ8" s="335">
        <v>264501</v>
      </c>
      <c r="AR8" s="335">
        <v>0</v>
      </c>
      <c r="AS8" s="335">
        <v>0</v>
      </c>
      <c r="AT8" s="335">
        <v>-2905</v>
      </c>
      <c r="AU8" s="335">
        <v>270573</v>
      </c>
      <c r="AV8" s="335">
        <v>390653</v>
      </c>
      <c r="AW8" s="335">
        <v>205430</v>
      </c>
      <c r="AX8" s="335">
        <v>476003</v>
      </c>
      <c r="AY8" s="335">
        <v>596083</v>
      </c>
      <c r="AZ8" s="335">
        <v>-339880</v>
      </c>
      <c r="BA8" s="335">
        <v>136123</v>
      </c>
      <c r="BB8" s="335">
        <v>256203</v>
      </c>
    </row>
    <row r="9" spans="2:54" ht="15" customHeight="1">
      <c r="B9" s="8" t="s">
        <v>159</v>
      </c>
      <c r="C9" s="8" t="s">
        <v>317</v>
      </c>
      <c r="D9" s="335">
        <v>521</v>
      </c>
      <c r="E9" s="335">
        <v>22</v>
      </c>
      <c r="F9" s="335">
        <v>242</v>
      </c>
      <c r="G9" s="335">
        <v>3358</v>
      </c>
      <c r="H9" s="335">
        <v>251</v>
      </c>
      <c r="I9" s="335">
        <v>1868</v>
      </c>
      <c r="J9" s="335">
        <v>13</v>
      </c>
      <c r="K9" s="335">
        <v>3118</v>
      </c>
      <c r="L9" s="335">
        <v>468</v>
      </c>
      <c r="M9" s="335">
        <v>153</v>
      </c>
      <c r="N9" s="335">
        <v>62</v>
      </c>
      <c r="O9" s="335">
        <v>157</v>
      </c>
      <c r="P9" s="335">
        <v>131</v>
      </c>
      <c r="Q9" s="335">
        <v>348</v>
      </c>
      <c r="R9" s="335">
        <v>93</v>
      </c>
      <c r="S9" s="335">
        <v>234</v>
      </c>
      <c r="T9" s="335">
        <v>58</v>
      </c>
      <c r="U9" s="335">
        <v>0</v>
      </c>
      <c r="V9" s="335">
        <v>2311</v>
      </c>
      <c r="W9" s="335">
        <v>210</v>
      </c>
      <c r="X9" s="335">
        <v>2393</v>
      </c>
      <c r="Y9" s="335">
        <v>67</v>
      </c>
      <c r="Z9" s="335">
        <v>33</v>
      </c>
      <c r="AA9" s="335">
        <v>173</v>
      </c>
      <c r="AB9" s="335">
        <v>3244</v>
      </c>
      <c r="AC9" s="335">
        <v>380</v>
      </c>
      <c r="AD9" s="335">
        <v>29</v>
      </c>
      <c r="AE9" s="335">
        <v>1556</v>
      </c>
      <c r="AF9" s="335">
        <v>152</v>
      </c>
      <c r="AG9" s="335">
        <v>1955</v>
      </c>
      <c r="AH9" s="335">
        <v>173</v>
      </c>
      <c r="AI9" s="335">
        <v>3172</v>
      </c>
      <c r="AJ9" s="335">
        <v>1763</v>
      </c>
      <c r="AK9" s="335">
        <v>893</v>
      </c>
      <c r="AL9" s="335">
        <v>1318</v>
      </c>
      <c r="AM9" s="335">
        <v>297</v>
      </c>
      <c r="AN9" s="335">
        <v>9</v>
      </c>
      <c r="AO9" s="335">
        <v>31225</v>
      </c>
      <c r="AP9" s="335">
        <v>1235</v>
      </c>
      <c r="AQ9" s="335">
        <v>31198</v>
      </c>
      <c r="AR9" s="335">
        <v>0</v>
      </c>
      <c r="AS9" s="335">
        <v>1448</v>
      </c>
      <c r="AT9" s="335">
        <v>-516</v>
      </c>
      <c r="AU9" s="335">
        <v>33365</v>
      </c>
      <c r="AV9" s="335">
        <v>64590</v>
      </c>
      <c r="AW9" s="335">
        <v>15541</v>
      </c>
      <c r="AX9" s="335">
        <v>48906</v>
      </c>
      <c r="AY9" s="335">
        <v>80131</v>
      </c>
      <c r="AZ9" s="335">
        <v>-63250</v>
      </c>
      <c r="BA9" s="335">
        <v>-14344</v>
      </c>
      <c r="BB9" s="335">
        <v>16881</v>
      </c>
    </row>
    <row r="10" spans="2:54" ht="15" customHeight="1">
      <c r="B10" s="8" t="s">
        <v>160</v>
      </c>
      <c r="C10" s="8" t="s">
        <v>318</v>
      </c>
      <c r="D10" s="335">
        <v>1854</v>
      </c>
      <c r="E10" s="335">
        <v>6</v>
      </c>
      <c r="F10" s="335">
        <v>4406</v>
      </c>
      <c r="G10" s="335">
        <v>99</v>
      </c>
      <c r="H10" s="335">
        <v>33666</v>
      </c>
      <c r="I10" s="335">
        <v>18677</v>
      </c>
      <c r="J10" s="335">
        <v>6</v>
      </c>
      <c r="K10" s="335">
        <v>995</v>
      </c>
      <c r="L10" s="335">
        <v>2624</v>
      </c>
      <c r="M10" s="335">
        <v>141</v>
      </c>
      <c r="N10" s="335">
        <v>139</v>
      </c>
      <c r="O10" s="335">
        <v>514</v>
      </c>
      <c r="P10" s="335">
        <v>152</v>
      </c>
      <c r="Q10" s="335">
        <v>120</v>
      </c>
      <c r="R10" s="335">
        <v>373</v>
      </c>
      <c r="S10" s="335">
        <v>833</v>
      </c>
      <c r="T10" s="335">
        <v>128</v>
      </c>
      <c r="U10" s="335">
        <v>0</v>
      </c>
      <c r="V10" s="335">
        <v>2348</v>
      </c>
      <c r="W10" s="335">
        <v>2225</v>
      </c>
      <c r="X10" s="335">
        <v>25559</v>
      </c>
      <c r="Y10" s="335">
        <v>2817</v>
      </c>
      <c r="Z10" s="335">
        <v>117</v>
      </c>
      <c r="AA10" s="335">
        <v>292</v>
      </c>
      <c r="AB10" s="335">
        <v>5359</v>
      </c>
      <c r="AC10" s="335">
        <v>1333</v>
      </c>
      <c r="AD10" s="335">
        <v>331</v>
      </c>
      <c r="AE10" s="335">
        <v>5232</v>
      </c>
      <c r="AF10" s="335">
        <v>2645</v>
      </c>
      <c r="AG10" s="335">
        <v>547</v>
      </c>
      <c r="AH10" s="335">
        <v>3174</v>
      </c>
      <c r="AI10" s="335">
        <v>5337</v>
      </c>
      <c r="AJ10" s="335">
        <v>1410</v>
      </c>
      <c r="AK10" s="335">
        <v>1875</v>
      </c>
      <c r="AL10" s="335">
        <v>1695</v>
      </c>
      <c r="AM10" s="335">
        <v>6396</v>
      </c>
      <c r="AN10" s="335">
        <v>30</v>
      </c>
      <c r="AO10" s="335">
        <v>133455</v>
      </c>
      <c r="AP10" s="335">
        <v>958</v>
      </c>
      <c r="AQ10" s="335">
        <v>3008</v>
      </c>
      <c r="AR10" s="335">
        <v>48</v>
      </c>
      <c r="AS10" s="335">
        <v>2965</v>
      </c>
      <c r="AT10" s="335">
        <v>-1963</v>
      </c>
      <c r="AU10" s="335">
        <v>5016</v>
      </c>
      <c r="AV10" s="335">
        <v>138471</v>
      </c>
      <c r="AW10" s="335">
        <v>113358</v>
      </c>
      <c r="AX10" s="335">
        <v>118374</v>
      </c>
      <c r="AY10" s="335">
        <v>251829</v>
      </c>
      <c r="AZ10" s="335">
        <v>-125618</v>
      </c>
      <c r="BA10" s="335">
        <v>-7244</v>
      </c>
      <c r="BB10" s="335">
        <v>126211</v>
      </c>
    </row>
    <row r="11" spans="2:54" ht="15" customHeight="1">
      <c r="B11" s="8" t="s">
        <v>161</v>
      </c>
      <c r="C11" s="8" t="s">
        <v>319</v>
      </c>
      <c r="D11" s="335">
        <v>2938</v>
      </c>
      <c r="E11" s="335">
        <v>209</v>
      </c>
      <c r="F11" s="335">
        <v>2810</v>
      </c>
      <c r="G11" s="335">
        <v>2024</v>
      </c>
      <c r="H11" s="335">
        <v>4145</v>
      </c>
      <c r="I11" s="335">
        <v>586931</v>
      </c>
      <c r="J11" s="335">
        <v>1548</v>
      </c>
      <c r="K11" s="335">
        <v>44533</v>
      </c>
      <c r="L11" s="335">
        <v>4475</v>
      </c>
      <c r="M11" s="335">
        <v>3127</v>
      </c>
      <c r="N11" s="335">
        <v>184</v>
      </c>
      <c r="O11" s="335">
        <v>1513</v>
      </c>
      <c r="P11" s="335">
        <v>398</v>
      </c>
      <c r="Q11" s="335">
        <v>631</v>
      </c>
      <c r="R11" s="335">
        <v>525</v>
      </c>
      <c r="S11" s="335">
        <v>1453</v>
      </c>
      <c r="T11" s="335">
        <v>349</v>
      </c>
      <c r="U11" s="335">
        <v>1</v>
      </c>
      <c r="V11" s="335">
        <v>9187</v>
      </c>
      <c r="W11" s="335">
        <v>1102</v>
      </c>
      <c r="X11" s="335">
        <v>3226</v>
      </c>
      <c r="Y11" s="335">
        <v>395</v>
      </c>
      <c r="Z11" s="335">
        <v>343</v>
      </c>
      <c r="AA11" s="335">
        <v>997</v>
      </c>
      <c r="AB11" s="335">
        <v>7</v>
      </c>
      <c r="AC11" s="335">
        <v>7</v>
      </c>
      <c r="AD11" s="335">
        <v>25</v>
      </c>
      <c r="AE11" s="335">
        <v>375</v>
      </c>
      <c r="AF11" s="335">
        <v>184</v>
      </c>
      <c r="AG11" s="335">
        <v>449</v>
      </c>
      <c r="AH11" s="335">
        <v>4203</v>
      </c>
      <c r="AI11" s="335">
        <v>140449</v>
      </c>
      <c r="AJ11" s="335">
        <v>175</v>
      </c>
      <c r="AK11" s="335">
        <v>1819</v>
      </c>
      <c r="AL11" s="335">
        <v>2927</v>
      </c>
      <c r="AM11" s="335">
        <v>138</v>
      </c>
      <c r="AN11" s="335">
        <v>184</v>
      </c>
      <c r="AO11" s="335">
        <v>823986</v>
      </c>
      <c r="AP11" s="335">
        <v>2092</v>
      </c>
      <c r="AQ11" s="335">
        <v>22419</v>
      </c>
      <c r="AR11" s="335">
        <v>0</v>
      </c>
      <c r="AS11" s="335">
        <v>0</v>
      </c>
      <c r="AT11" s="335">
        <v>-8306</v>
      </c>
      <c r="AU11" s="335">
        <v>16205</v>
      </c>
      <c r="AV11" s="335">
        <v>840191</v>
      </c>
      <c r="AW11" s="335">
        <v>1566460</v>
      </c>
      <c r="AX11" s="335">
        <v>1582665</v>
      </c>
      <c r="AY11" s="335">
        <v>2406651</v>
      </c>
      <c r="AZ11" s="335">
        <v>-706348</v>
      </c>
      <c r="BA11" s="335">
        <v>876317</v>
      </c>
      <c r="BB11" s="335">
        <v>1700303</v>
      </c>
    </row>
    <row r="12" spans="2:54" ht="15" customHeight="1">
      <c r="B12" s="8" t="s">
        <v>162</v>
      </c>
      <c r="C12" s="8" t="s">
        <v>320</v>
      </c>
      <c r="D12" s="335">
        <v>1228</v>
      </c>
      <c r="E12" s="335">
        <v>135</v>
      </c>
      <c r="F12" s="335">
        <v>653</v>
      </c>
      <c r="G12" s="335">
        <v>42</v>
      </c>
      <c r="H12" s="335">
        <v>430</v>
      </c>
      <c r="I12" s="335">
        <v>147221</v>
      </c>
      <c r="J12" s="335">
        <v>51969</v>
      </c>
      <c r="K12" s="335">
        <v>628</v>
      </c>
      <c r="L12" s="335">
        <v>3126</v>
      </c>
      <c r="M12" s="335">
        <v>3684</v>
      </c>
      <c r="N12" s="335">
        <v>433</v>
      </c>
      <c r="O12" s="335">
        <v>423</v>
      </c>
      <c r="P12" s="335">
        <v>89</v>
      </c>
      <c r="Q12" s="335">
        <v>95</v>
      </c>
      <c r="R12" s="335">
        <v>62</v>
      </c>
      <c r="S12" s="335">
        <v>48</v>
      </c>
      <c r="T12" s="335">
        <v>19</v>
      </c>
      <c r="U12" s="335">
        <v>0</v>
      </c>
      <c r="V12" s="335">
        <v>1117</v>
      </c>
      <c r="W12" s="335">
        <v>97</v>
      </c>
      <c r="X12" s="335">
        <v>9436</v>
      </c>
      <c r="Y12" s="335">
        <v>21974</v>
      </c>
      <c r="Z12" s="335">
        <v>386</v>
      </c>
      <c r="AA12" s="335">
        <v>766</v>
      </c>
      <c r="AB12" s="335">
        <v>1143</v>
      </c>
      <c r="AC12" s="335">
        <v>116</v>
      </c>
      <c r="AD12" s="335">
        <v>239</v>
      </c>
      <c r="AE12" s="335">
        <v>55289</v>
      </c>
      <c r="AF12" s="335">
        <v>206</v>
      </c>
      <c r="AG12" s="335">
        <v>4444</v>
      </c>
      <c r="AH12" s="335">
        <v>1227</v>
      </c>
      <c r="AI12" s="335">
        <v>1833</v>
      </c>
      <c r="AJ12" s="335">
        <v>244</v>
      </c>
      <c r="AK12" s="335">
        <v>916</v>
      </c>
      <c r="AL12" s="335">
        <v>1311</v>
      </c>
      <c r="AM12" s="335">
        <v>0</v>
      </c>
      <c r="AN12" s="335">
        <v>445</v>
      </c>
      <c r="AO12" s="335">
        <v>311474</v>
      </c>
      <c r="AP12" s="335">
        <v>161</v>
      </c>
      <c r="AQ12" s="335">
        <v>52763</v>
      </c>
      <c r="AR12" s="335">
        <v>0</v>
      </c>
      <c r="AS12" s="335">
        <v>0</v>
      </c>
      <c r="AT12" s="335">
        <v>-3063</v>
      </c>
      <c r="AU12" s="335">
        <v>49861</v>
      </c>
      <c r="AV12" s="335">
        <v>361335</v>
      </c>
      <c r="AW12" s="335">
        <v>851803</v>
      </c>
      <c r="AX12" s="335">
        <v>901664</v>
      </c>
      <c r="AY12" s="335">
        <v>1213138</v>
      </c>
      <c r="AZ12" s="335">
        <v>-352901</v>
      </c>
      <c r="BA12" s="335">
        <v>548763</v>
      </c>
      <c r="BB12" s="335">
        <v>860237</v>
      </c>
    </row>
    <row r="13" spans="2:54" ht="15" customHeight="1">
      <c r="B13" s="8" t="s">
        <v>163</v>
      </c>
      <c r="C13" s="8" t="s">
        <v>456</v>
      </c>
      <c r="D13" s="335">
        <v>845</v>
      </c>
      <c r="E13" s="335">
        <v>48</v>
      </c>
      <c r="F13" s="335">
        <v>4841</v>
      </c>
      <c r="G13" s="335">
        <v>191</v>
      </c>
      <c r="H13" s="335">
        <v>1627</v>
      </c>
      <c r="I13" s="335">
        <v>37773</v>
      </c>
      <c r="J13" s="335">
        <v>91</v>
      </c>
      <c r="K13" s="335">
        <v>26572</v>
      </c>
      <c r="L13" s="335">
        <v>1725</v>
      </c>
      <c r="M13" s="335">
        <v>458</v>
      </c>
      <c r="N13" s="335">
        <v>118</v>
      </c>
      <c r="O13" s="335">
        <v>683</v>
      </c>
      <c r="P13" s="335">
        <v>1424</v>
      </c>
      <c r="Q13" s="335">
        <v>3060</v>
      </c>
      <c r="R13" s="335">
        <v>2467</v>
      </c>
      <c r="S13" s="335">
        <v>2143</v>
      </c>
      <c r="T13" s="335">
        <v>976</v>
      </c>
      <c r="U13" s="335">
        <v>11</v>
      </c>
      <c r="V13" s="335">
        <v>35930</v>
      </c>
      <c r="W13" s="335">
        <v>1461</v>
      </c>
      <c r="X13" s="335">
        <v>10264</v>
      </c>
      <c r="Y13" s="335">
        <v>0</v>
      </c>
      <c r="Z13" s="335">
        <v>1409</v>
      </c>
      <c r="AA13" s="335">
        <v>1321</v>
      </c>
      <c r="AB13" s="335">
        <v>4995</v>
      </c>
      <c r="AC13" s="335">
        <v>738</v>
      </c>
      <c r="AD13" s="335">
        <v>471</v>
      </c>
      <c r="AE13" s="335">
        <v>2711</v>
      </c>
      <c r="AF13" s="335">
        <v>497</v>
      </c>
      <c r="AG13" s="335">
        <v>842</v>
      </c>
      <c r="AH13" s="335">
        <v>1793</v>
      </c>
      <c r="AI13" s="335">
        <v>2145</v>
      </c>
      <c r="AJ13" s="335">
        <v>594</v>
      </c>
      <c r="AK13" s="335">
        <v>4897</v>
      </c>
      <c r="AL13" s="335">
        <v>922</v>
      </c>
      <c r="AM13" s="335">
        <v>682</v>
      </c>
      <c r="AN13" s="335">
        <v>100</v>
      </c>
      <c r="AO13" s="335">
        <v>156825</v>
      </c>
      <c r="AP13" s="335">
        <v>251</v>
      </c>
      <c r="AQ13" s="335">
        <v>6788</v>
      </c>
      <c r="AR13" s="335">
        <v>9</v>
      </c>
      <c r="AS13" s="335">
        <v>-6</v>
      </c>
      <c r="AT13" s="335">
        <v>-1890</v>
      </c>
      <c r="AU13" s="335">
        <v>5152</v>
      </c>
      <c r="AV13" s="335">
        <v>161977</v>
      </c>
      <c r="AW13" s="335">
        <v>228812</v>
      </c>
      <c r="AX13" s="335">
        <v>233964</v>
      </c>
      <c r="AY13" s="335">
        <v>390789</v>
      </c>
      <c r="AZ13" s="335">
        <v>-156750</v>
      </c>
      <c r="BA13" s="335">
        <v>77214</v>
      </c>
      <c r="BB13" s="335">
        <v>234039</v>
      </c>
    </row>
    <row r="14" spans="2:54" ht="15" customHeight="1">
      <c r="B14" s="8" t="s">
        <v>164</v>
      </c>
      <c r="C14" s="8" t="s">
        <v>174</v>
      </c>
      <c r="D14" s="335">
        <v>195</v>
      </c>
      <c r="E14" s="335">
        <v>2</v>
      </c>
      <c r="F14" s="335">
        <v>472</v>
      </c>
      <c r="G14" s="335">
        <v>13</v>
      </c>
      <c r="H14" s="335">
        <v>165</v>
      </c>
      <c r="I14" s="335">
        <v>11452</v>
      </c>
      <c r="J14" s="335">
        <v>144</v>
      </c>
      <c r="K14" s="335">
        <v>359</v>
      </c>
      <c r="L14" s="335">
        <v>10813</v>
      </c>
      <c r="M14" s="335">
        <v>4338</v>
      </c>
      <c r="N14" s="335">
        <v>153</v>
      </c>
      <c r="O14" s="335">
        <v>914</v>
      </c>
      <c r="P14" s="335">
        <v>995</v>
      </c>
      <c r="Q14" s="335">
        <v>617</v>
      </c>
      <c r="R14" s="335">
        <v>206</v>
      </c>
      <c r="S14" s="335">
        <v>2135</v>
      </c>
      <c r="T14" s="335">
        <v>175</v>
      </c>
      <c r="U14" s="335">
        <v>0</v>
      </c>
      <c r="V14" s="335">
        <v>11717</v>
      </c>
      <c r="W14" s="335">
        <v>150</v>
      </c>
      <c r="X14" s="335">
        <v>38010</v>
      </c>
      <c r="Y14" s="335">
        <v>22</v>
      </c>
      <c r="Z14" s="335">
        <v>176</v>
      </c>
      <c r="AA14" s="335">
        <v>33</v>
      </c>
      <c r="AB14" s="335">
        <v>163</v>
      </c>
      <c r="AC14" s="335">
        <v>4</v>
      </c>
      <c r="AD14" s="335">
        <v>53</v>
      </c>
      <c r="AE14" s="335">
        <v>43</v>
      </c>
      <c r="AF14" s="335">
        <v>1</v>
      </c>
      <c r="AG14" s="335">
        <v>92</v>
      </c>
      <c r="AH14" s="335">
        <v>795</v>
      </c>
      <c r="AI14" s="335">
        <v>635</v>
      </c>
      <c r="AJ14" s="335">
        <v>37</v>
      </c>
      <c r="AK14" s="335">
        <v>486</v>
      </c>
      <c r="AL14" s="335">
        <v>374</v>
      </c>
      <c r="AM14" s="335">
        <v>80</v>
      </c>
      <c r="AN14" s="335">
        <v>137</v>
      </c>
      <c r="AO14" s="335">
        <v>86156</v>
      </c>
      <c r="AP14" s="335">
        <v>101</v>
      </c>
      <c r="AQ14" s="335">
        <v>782</v>
      </c>
      <c r="AR14" s="335">
        <v>0</v>
      </c>
      <c r="AS14" s="335">
        <v>0</v>
      </c>
      <c r="AT14" s="335">
        <v>-2405</v>
      </c>
      <c r="AU14" s="335">
        <v>-1522</v>
      </c>
      <c r="AV14" s="335">
        <v>84634</v>
      </c>
      <c r="AW14" s="335">
        <v>168346</v>
      </c>
      <c r="AX14" s="335">
        <v>166824</v>
      </c>
      <c r="AY14" s="335">
        <v>252980</v>
      </c>
      <c r="AZ14" s="335">
        <v>-61113</v>
      </c>
      <c r="BA14" s="335">
        <v>105711</v>
      </c>
      <c r="BB14" s="335">
        <v>191867</v>
      </c>
    </row>
    <row r="15" spans="2:54" ht="15" customHeight="1">
      <c r="B15" s="8" t="s">
        <v>165</v>
      </c>
      <c r="C15" s="8" t="s">
        <v>321</v>
      </c>
      <c r="D15" s="335">
        <v>3</v>
      </c>
      <c r="E15" s="335">
        <v>18</v>
      </c>
      <c r="F15" s="335">
        <v>0</v>
      </c>
      <c r="G15" s="335">
        <v>6</v>
      </c>
      <c r="H15" s="335">
        <v>87</v>
      </c>
      <c r="I15" s="335">
        <v>67</v>
      </c>
      <c r="J15" s="335">
        <v>0</v>
      </c>
      <c r="K15" s="335">
        <v>272</v>
      </c>
      <c r="L15" s="335">
        <v>1332</v>
      </c>
      <c r="M15" s="335">
        <v>272889</v>
      </c>
      <c r="N15" s="335">
        <v>24</v>
      </c>
      <c r="O15" s="335">
        <v>28018</v>
      </c>
      <c r="P15" s="335">
        <v>9376</v>
      </c>
      <c r="Q15" s="335">
        <v>9951</v>
      </c>
      <c r="R15" s="335">
        <v>701</v>
      </c>
      <c r="S15" s="335">
        <v>532</v>
      </c>
      <c r="T15" s="335">
        <v>1261</v>
      </c>
      <c r="U15" s="335">
        <v>1</v>
      </c>
      <c r="V15" s="335">
        <v>58894</v>
      </c>
      <c r="W15" s="335">
        <v>112</v>
      </c>
      <c r="X15" s="335">
        <v>14466</v>
      </c>
      <c r="Y15" s="335">
        <v>0</v>
      </c>
      <c r="Z15" s="335">
        <v>2</v>
      </c>
      <c r="AA15" s="335">
        <v>0</v>
      </c>
      <c r="AB15" s="335">
        <v>0</v>
      </c>
      <c r="AC15" s="335">
        <v>0</v>
      </c>
      <c r="AD15" s="335">
        <v>0</v>
      </c>
      <c r="AE15" s="335">
        <v>262</v>
      </c>
      <c r="AF15" s="335">
        <v>0</v>
      </c>
      <c r="AG15" s="335">
        <v>18</v>
      </c>
      <c r="AH15" s="335">
        <v>0</v>
      </c>
      <c r="AI15" s="335">
        <v>2</v>
      </c>
      <c r="AJ15" s="335">
        <v>0</v>
      </c>
      <c r="AK15" s="335">
        <v>87</v>
      </c>
      <c r="AL15" s="335">
        <v>8</v>
      </c>
      <c r="AM15" s="335">
        <v>0</v>
      </c>
      <c r="AN15" s="335">
        <v>126</v>
      </c>
      <c r="AO15" s="335">
        <v>398515</v>
      </c>
      <c r="AP15" s="335">
        <v>0</v>
      </c>
      <c r="AQ15" s="335">
        <v>-357</v>
      </c>
      <c r="AR15" s="335">
        <v>0</v>
      </c>
      <c r="AS15" s="335">
        <v>-1749</v>
      </c>
      <c r="AT15" s="335">
        <v>-21598</v>
      </c>
      <c r="AU15" s="335">
        <v>-23704</v>
      </c>
      <c r="AV15" s="335">
        <v>374811</v>
      </c>
      <c r="AW15" s="335">
        <v>497907</v>
      </c>
      <c r="AX15" s="335">
        <v>474203</v>
      </c>
      <c r="AY15" s="335">
        <v>872718</v>
      </c>
      <c r="AZ15" s="335">
        <v>-345601</v>
      </c>
      <c r="BA15" s="335">
        <v>128602</v>
      </c>
      <c r="BB15" s="335">
        <v>527117</v>
      </c>
    </row>
    <row r="16" spans="2:54" ht="15" customHeight="1">
      <c r="B16" s="8" t="s">
        <v>166</v>
      </c>
      <c r="C16" s="8" t="s">
        <v>322</v>
      </c>
      <c r="D16" s="335">
        <v>0</v>
      </c>
      <c r="E16" s="335">
        <v>9</v>
      </c>
      <c r="F16" s="335">
        <v>368</v>
      </c>
      <c r="G16" s="335">
        <v>0</v>
      </c>
      <c r="H16" s="335">
        <v>72</v>
      </c>
      <c r="I16" s="335">
        <v>8008</v>
      </c>
      <c r="J16" s="335">
        <v>16</v>
      </c>
      <c r="K16" s="335">
        <v>733</v>
      </c>
      <c r="L16" s="335">
        <v>1026</v>
      </c>
      <c r="M16" s="335">
        <v>10034</v>
      </c>
      <c r="N16" s="335">
        <v>62212</v>
      </c>
      <c r="O16" s="335">
        <v>6116</v>
      </c>
      <c r="P16" s="335">
        <v>3237</v>
      </c>
      <c r="Q16" s="335">
        <v>3075</v>
      </c>
      <c r="R16" s="335">
        <v>3008</v>
      </c>
      <c r="S16" s="335">
        <v>3305</v>
      </c>
      <c r="T16" s="335">
        <v>1434</v>
      </c>
      <c r="U16" s="335">
        <v>5</v>
      </c>
      <c r="V16" s="335">
        <v>14784</v>
      </c>
      <c r="W16" s="335">
        <v>337</v>
      </c>
      <c r="X16" s="335">
        <v>6989</v>
      </c>
      <c r="Y16" s="335">
        <v>253</v>
      </c>
      <c r="Z16" s="335">
        <v>10</v>
      </c>
      <c r="AA16" s="335">
        <v>0</v>
      </c>
      <c r="AB16" s="335">
        <v>9</v>
      </c>
      <c r="AC16" s="335">
        <v>0</v>
      </c>
      <c r="AD16" s="335">
        <v>0</v>
      </c>
      <c r="AE16" s="335">
        <v>22</v>
      </c>
      <c r="AF16" s="335">
        <v>24</v>
      </c>
      <c r="AG16" s="335">
        <v>107</v>
      </c>
      <c r="AH16" s="335">
        <v>40</v>
      </c>
      <c r="AI16" s="335">
        <v>1504</v>
      </c>
      <c r="AJ16" s="335">
        <v>16</v>
      </c>
      <c r="AK16" s="335">
        <v>191</v>
      </c>
      <c r="AL16" s="335">
        <v>111</v>
      </c>
      <c r="AM16" s="335">
        <v>14</v>
      </c>
      <c r="AN16" s="335">
        <v>109</v>
      </c>
      <c r="AO16" s="335">
        <v>127178</v>
      </c>
      <c r="AP16" s="335">
        <v>14</v>
      </c>
      <c r="AQ16" s="335">
        <v>1773</v>
      </c>
      <c r="AR16" s="335">
        <v>0</v>
      </c>
      <c r="AS16" s="335">
        <v>-1166</v>
      </c>
      <c r="AT16" s="335">
        <v>-4318</v>
      </c>
      <c r="AU16" s="335">
        <v>-3697</v>
      </c>
      <c r="AV16" s="335">
        <v>123481</v>
      </c>
      <c r="AW16" s="335">
        <v>117509</v>
      </c>
      <c r="AX16" s="335">
        <v>113812</v>
      </c>
      <c r="AY16" s="335">
        <v>240990</v>
      </c>
      <c r="AZ16" s="335">
        <v>-121217</v>
      </c>
      <c r="BA16" s="335">
        <v>-7405</v>
      </c>
      <c r="BB16" s="335">
        <v>119773</v>
      </c>
    </row>
    <row r="17" spans="2:54" ht="15" customHeight="1">
      <c r="B17" s="8" t="s">
        <v>167</v>
      </c>
      <c r="C17" s="8" t="s">
        <v>323</v>
      </c>
      <c r="D17" s="335">
        <v>191</v>
      </c>
      <c r="E17" s="335">
        <v>37</v>
      </c>
      <c r="F17" s="335">
        <v>1857</v>
      </c>
      <c r="G17" s="335">
        <v>21</v>
      </c>
      <c r="H17" s="335">
        <v>761</v>
      </c>
      <c r="I17" s="335">
        <v>14567</v>
      </c>
      <c r="J17" s="335">
        <v>335</v>
      </c>
      <c r="K17" s="335">
        <v>1968</v>
      </c>
      <c r="L17" s="335">
        <v>1379</v>
      </c>
      <c r="M17" s="335">
        <v>144</v>
      </c>
      <c r="N17" s="335">
        <v>111</v>
      </c>
      <c r="O17" s="335">
        <v>10663</v>
      </c>
      <c r="P17" s="335">
        <v>3016</v>
      </c>
      <c r="Q17" s="335">
        <v>4318</v>
      </c>
      <c r="R17" s="335">
        <v>912</v>
      </c>
      <c r="S17" s="335">
        <v>1752</v>
      </c>
      <c r="T17" s="335">
        <v>836</v>
      </c>
      <c r="U17" s="335">
        <v>2</v>
      </c>
      <c r="V17" s="335">
        <v>14422</v>
      </c>
      <c r="W17" s="335">
        <v>323</v>
      </c>
      <c r="X17" s="335">
        <v>62018</v>
      </c>
      <c r="Y17" s="335">
        <v>215</v>
      </c>
      <c r="Z17" s="335">
        <v>28</v>
      </c>
      <c r="AA17" s="335">
        <v>9</v>
      </c>
      <c r="AB17" s="335">
        <v>1756</v>
      </c>
      <c r="AC17" s="335">
        <v>33</v>
      </c>
      <c r="AD17" s="335">
        <v>220</v>
      </c>
      <c r="AE17" s="335">
        <v>1382</v>
      </c>
      <c r="AF17" s="335">
        <v>138</v>
      </c>
      <c r="AG17" s="335">
        <v>1876</v>
      </c>
      <c r="AH17" s="335">
        <v>90</v>
      </c>
      <c r="AI17" s="335">
        <v>333</v>
      </c>
      <c r="AJ17" s="335">
        <v>177</v>
      </c>
      <c r="AK17" s="335">
        <v>621</v>
      </c>
      <c r="AL17" s="335">
        <v>801</v>
      </c>
      <c r="AM17" s="335">
        <v>6</v>
      </c>
      <c r="AN17" s="335">
        <v>151</v>
      </c>
      <c r="AO17" s="335">
        <v>127469</v>
      </c>
      <c r="AP17" s="335">
        <v>324</v>
      </c>
      <c r="AQ17" s="335">
        <v>2603</v>
      </c>
      <c r="AR17" s="335">
        <v>4</v>
      </c>
      <c r="AS17" s="335">
        <v>4061</v>
      </c>
      <c r="AT17" s="335">
        <v>-2153</v>
      </c>
      <c r="AU17" s="335">
        <v>4839</v>
      </c>
      <c r="AV17" s="335">
        <v>132308</v>
      </c>
      <c r="AW17" s="335">
        <v>135465</v>
      </c>
      <c r="AX17" s="335">
        <v>140304</v>
      </c>
      <c r="AY17" s="335">
        <v>267773</v>
      </c>
      <c r="AZ17" s="335">
        <v>-130069</v>
      </c>
      <c r="BA17" s="335">
        <v>10235</v>
      </c>
      <c r="BB17" s="335">
        <v>137704</v>
      </c>
    </row>
    <row r="18" spans="2:54" ht="15" customHeight="1">
      <c r="B18" s="8" t="s">
        <v>168</v>
      </c>
      <c r="C18" s="8" t="s">
        <v>457</v>
      </c>
      <c r="D18" s="335">
        <v>0</v>
      </c>
      <c r="E18" s="335">
        <v>11</v>
      </c>
      <c r="F18" s="335">
        <v>0</v>
      </c>
      <c r="G18" s="335">
        <v>0</v>
      </c>
      <c r="H18" s="335">
        <v>3</v>
      </c>
      <c r="I18" s="335">
        <v>14</v>
      </c>
      <c r="J18" s="335">
        <v>0</v>
      </c>
      <c r="K18" s="335">
        <v>44</v>
      </c>
      <c r="L18" s="335">
        <v>210</v>
      </c>
      <c r="M18" s="335">
        <v>4</v>
      </c>
      <c r="N18" s="335">
        <v>3</v>
      </c>
      <c r="O18" s="335">
        <v>133</v>
      </c>
      <c r="P18" s="335">
        <v>17380</v>
      </c>
      <c r="Q18" s="335">
        <v>6096</v>
      </c>
      <c r="R18" s="335">
        <v>268</v>
      </c>
      <c r="S18" s="335">
        <v>135</v>
      </c>
      <c r="T18" s="335">
        <v>650</v>
      </c>
      <c r="U18" s="335">
        <v>0</v>
      </c>
      <c r="V18" s="335">
        <v>9330</v>
      </c>
      <c r="W18" s="335">
        <v>2</v>
      </c>
      <c r="X18" s="335">
        <v>4630</v>
      </c>
      <c r="Y18" s="335">
        <v>0</v>
      </c>
      <c r="Z18" s="335">
        <v>361</v>
      </c>
      <c r="AA18" s="335">
        <v>0</v>
      </c>
      <c r="AB18" s="335">
        <v>3</v>
      </c>
      <c r="AC18" s="335">
        <v>0</v>
      </c>
      <c r="AD18" s="335">
        <v>0</v>
      </c>
      <c r="AE18" s="335">
        <v>42</v>
      </c>
      <c r="AF18" s="335">
        <v>0</v>
      </c>
      <c r="AG18" s="335">
        <v>157</v>
      </c>
      <c r="AH18" s="335">
        <v>0</v>
      </c>
      <c r="AI18" s="335">
        <v>0</v>
      </c>
      <c r="AJ18" s="335">
        <v>0</v>
      </c>
      <c r="AK18" s="335">
        <v>4129</v>
      </c>
      <c r="AL18" s="335">
        <v>4</v>
      </c>
      <c r="AM18" s="335">
        <v>0</v>
      </c>
      <c r="AN18" s="335">
        <v>0</v>
      </c>
      <c r="AO18" s="335">
        <v>43609</v>
      </c>
      <c r="AP18" s="335">
        <v>0</v>
      </c>
      <c r="AQ18" s="335">
        <v>132</v>
      </c>
      <c r="AR18" s="335">
        <v>0</v>
      </c>
      <c r="AS18" s="335">
        <v>67817</v>
      </c>
      <c r="AT18" s="335">
        <v>-1648</v>
      </c>
      <c r="AU18" s="335">
        <v>66301</v>
      </c>
      <c r="AV18" s="335">
        <v>109910</v>
      </c>
      <c r="AW18" s="335">
        <v>102781</v>
      </c>
      <c r="AX18" s="335">
        <v>169082</v>
      </c>
      <c r="AY18" s="335">
        <v>212691</v>
      </c>
      <c r="AZ18" s="335">
        <v>-108900</v>
      </c>
      <c r="BA18" s="335">
        <v>60182</v>
      </c>
      <c r="BB18" s="335">
        <v>103791</v>
      </c>
    </row>
    <row r="19" spans="2:54" ht="15" customHeight="1">
      <c r="B19" s="8" t="s">
        <v>169</v>
      </c>
      <c r="C19" s="8" t="s">
        <v>458</v>
      </c>
      <c r="D19" s="335">
        <v>1</v>
      </c>
      <c r="E19" s="335">
        <v>6</v>
      </c>
      <c r="F19" s="335">
        <v>0</v>
      </c>
      <c r="G19" s="335">
        <v>0</v>
      </c>
      <c r="H19" s="335">
        <v>12</v>
      </c>
      <c r="I19" s="335">
        <v>0</v>
      </c>
      <c r="J19" s="335">
        <v>11</v>
      </c>
      <c r="K19" s="335">
        <v>351</v>
      </c>
      <c r="L19" s="335">
        <v>391</v>
      </c>
      <c r="M19" s="335">
        <v>11</v>
      </c>
      <c r="N19" s="335">
        <v>5</v>
      </c>
      <c r="O19" s="335">
        <v>33</v>
      </c>
      <c r="P19" s="335">
        <v>652</v>
      </c>
      <c r="Q19" s="335">
        <v>17695</v>
      </c>
      <c r="R19" s="335">
        <v>27</v>
      </c>
      <c r="S19" s="335">
        <v>122</v>
      </c>
      <c r="T19" s="335">
        <v>102</v>
      </c>
      <c r="U19" s="335">
        <v>0</v>
      </c>
      <c r="V19" s="335">
        <v>1072</v>
      </c>
      <c r="W19" s="335">
        <v>1</v>
      </c>
      <c r="X19" s="335">
        <v>38</v>
      </c>
      <c r="Y19" s="335">
        <v>1</v>
      </c>
      <c r="Z19" s="335">
        <v>9</v>
      </c>
      <c r="AA19" s="335">
        <v>0</v>
      </c>
      <c r="AB19" s="335">
        <v>2</v>
      </c>
      <c r="AC19" s="335">
        <v>0</v>
      </c>
      <c r="AD19" s="335">
        <v>0</v>
      </c>
      <c r="AE19" s="335">
        <v>50</v>
      </c>
      <c r="AF19" s="335">
        <v>1</v>
      </c>
      <c r="AG19" s="335">
        <v>10</v>
      </c>
      <c r="AH19" s="335">
        <v>0</v>
      </c>
      <c r="AI19" s="335">
        <v>0</v>
      </c>
      <c r="AJ19" s="335">
        <v>0</v>
      </c>
      <c r="AK19" s="335">
        <v>6459</v>
      </c>
      <c r="AL19" s="335">
        <v>1</v>
      </c>
      <c r="AM19" s="335">
        <v>0</v>
      </c>
      <c r="AN19" s="335">
        <v>0</v>
      </c>
      <c r="AO19" s="335">
        <v>27063</v>
      </c>
      <c r="AP19" s="335">
        <v>0</v>
      </c>
      <c r="AQ19" s="335">
        <v>59</v>
      </c>
      <c r="AR19" s="335">
        <v>0</v>
      </c>
      <c r="AS19" s="335">
        <v>143236</v>
      </c>
      <c r="AT19" s="335">
        <v>-3191</v>
      </c>
      <c r="AU19" s="335">
        <v>140104</v>
      </c>
      <c r="AV19" s="335">
        <v>167167</v>
      </c>
      <c r="AW19" s="335">
        <v>152460</v>
      </c>
      <c r="AX19" s="335">
        <v>292564</v>
      </c>
      <c r="AY19" s="335">
        <v>319627</v>
      </c>
      <c r="AZ19" s="335">
        <v>-164135</v>
      </c>
      <c r="BA19" s="335">
        <v>128429</v>
      </c>
      <c r="BB19" s="335">
        <v>155492</v>
      </c>
    </row>
    <row r="20" spans="2:54" ht="15" customHeight="1">
      <c r="B20" s="8" t="s">
        <v>170</v>
      </c>
      <c r="C20" s="8" t="s">
        <v>459</v>
      </c>
      <c r="D20" s="335">
        <v>1</v>
      </c>
      <c r="E20" s="335">
        <v>0</v>
      </c>
      <c r="F20" s="335">
        <v>0</v>
      </c>
      <c r="G20" s="335">
        <v>0</v>
      </c>
      <c r="H20" s="335">
        <v>0</v>
      </c>
      <c r="I20" s="335">
        <v>0</v>
      </c>
      <c r="J20" s="335">
        <v>0</v>
      </c>
      <c r="K20" s="335">
        <v>0</v>
      </c>
      <c r="L20" s="335">
        <v>0</v>
      </c>
      <c r="M20" s="335">
        <v>0</v>
      </c>
      <c r="N20" s="335">
        <v>0</v>
      </c>
      <c r="O20" s="335">
        <v>4</v>
      </c>
      <c r="P20" s="335">
        <v>268</v>
      </c>
      <c r="Q20" s="335">
        <v>943</v>
      </c>
      <c r="R20" s="335">
        <v>2303</v>
      </c>
      <c r="S20" s="335">
        <v>0</v>
      </c>
      <c r="T20" s="335">
        <v>34</v>
      </c>
      <c r="U20" s="335">
        <v>0</v>
      </c>
      <c r="V20" s="335">
        <v>367</v>
      </c>
      <c r="W20" s="335">
        <v>3</v>
      </c>
      <c r="X20" s="335">
        <v>92</v>
      </c>
      <c r="Y20" s="335">
        <v>0</v>
      </c>
      <c r="Z20" s="335">
        <v>4</v>
      </c>
      <c r="AA20" s="335">
        <v>1</v>
      </c>
      <c r="AB20" s="335">
        <v>500</v>
      </c>
      <c r="AC20" s="335">
        <v>3</v>
      </c>
      <c r="AD20" s="335">
        <v>0</v>
      </c>
      <c r="AE20" s="335">
        <v>12</v>
      </c>
      <c r="AF20" s="335">
        <v>21</v>
      </c>
      <c r="AG20" s="335">
        <v>1839</v>
      </c>
      <c r="AH20" s="335">
        <v>0</v>
      </c>
      <c r="AI20" s="335">
        <v>10662</v>
      </c>
      <c r="AJ20" s="335">
        <v>0</v>
      </c>
      <c r="AK20" s="335">
        <v>2012</v>
      </c>
      <c r="AL20" s="335">
        <v>279</v>
      </c>
      <c r="AM20" s="335">
        <v>347</v>
      </c>
      <c r="AN20" s="335">
        <v>0</v>
      </c>
      <c r="AO20" s="335">
        <v>19695</v>
      </c>
      <c r="AP20" s="335">
        <v>24</v>
      </c>
      <c r="AQ20" s="335">
        <v>550</v>
      </c>
      <c r="AR20" s="335">
        <v>3</v>
      </c>
      <c r="AS20" s="335">
        <v>36024</v>
      </c>
      <c r="AT20" s="335">
        <v>-3582</v>
      </c>
      <c r="AU20" s="335">
        <v>33019</v>
      </c>
      <c r="AV20" s="335">
        <v>52714</v>
      </c>
      <c r="AW20" s="335">
        <v>38549</v>
      </c>
      <c r="AX20" s="335">
        <v>71568</v>
      </c>
      <c r="AY20" s="335">
        <v>91263</v>
      </c>
      <c r="AZ20" s="335">
        <v>-52438</v>
      </c>
      <c r="BA20" s="335">
        <v>19130</v>
      </c>
      <c r="BB20" s="335">
        <v>38825</v>
      </c>
    </row>
    <row r="21" spans="2:54" ht="15" customHeight="1">
      <c r="B21" s="8" t="s">
        <v>171</v>
      </c>
      <c r="C21" s="8" t="s">
        <v>460</v>
      </c>
      <c r="D21" s="335">
        <v>0</v>
      </c>
      <c r="E21" s="335">
        <v>1</v>
      </c>
      <c r="F21" s="335">
        <v>0</v>
      </c>
      <c r="G21" s="335">
        <v>0</v>
      </c>
      <c r="H21" s="335">
        <v>1</v>
      </c>
      <c r="I21" s="335">
        <v>5</v>
      </c>
      <c r="J21" s="335">
        <v>0</v>
      </c>
      <c r="K21" s="335">
        <v>0</v>
      </c>
      <c r="L21" s="335">
        <v>0</v>
      </c>
      <c r="M21" s="335">
        <v>0</v>
      </c>
      <c r="N21" s="335">
        <v>1</v>
      </c>
      <c r="O21" s="335">
        <v>434</v>
      </c>
      <c r="P21" s="335">
        <v>1181</v>
      </c>
      <c r="Q21" s="335">
        <v>1897</v>
      </c>
      <c r="R21" s="335">
        <v>4329</v>
      </c>
      <c r="S21" s="335">
        <v>14859</v>
      </c>
      <c r="T21" s="335">
        <v>5304</v>
      </c>
      <c r="U21" s="335">
        <v>77</v>
      </c>
      <c r="V21" s="335">
        <v>4976</v>
      </c>
      <c r="W21" s="335">
        <v>22</v>
      </c>
      <c r="X21" s="335">
        <v>182</v>
      </c>
      <c r="Y21" s="335">
        <v>2</v>
      </c>
      <c r="Z21" s="335">
        <v>1</v>
      </c>
      <c r="AA21" s="335">
        <v>0</v>
      </c>
      <c r="AB21" s="335">
        <v>22</v>
      </c>
      <c r="AC21" s="335">
        <v>13</v>
      </c>
      <c r="AD21" s="335">
        <v>0</v>
      </c>
      <c r="AE21" s="335">
        <v>0</v>
      </c>
      <c r="AF21" s="335">
        <v>156</v>
      </c>
      <c r="AG21" s="335">
        <v>913</v>
      </c>
      <c r="AH21" s="335">
        <v>442</v>
      </c>
      <c r="AI21" s="335">
        <v>1</v>
      </c>
      <c r="AJ21" s="335">
        <v>0</v>
      </c>
      <c r="AK21" s="335">
        <v>6585</v>
      </c>
      <c r="AL21" s="335">
        <v>5</v>
      </c>
      <c r="AM21" s="335">
        <v>474</v>
      </c>
      <c r="AN21" s="335">
        <v>0</v>
      </c>
      <c r="AO21" s="335">
        <v>41883</v>
      </c>
      <c r="AP21" s="335">
        <v>4</v>
      </c>
      <c r="AQ21" s="335">
        <v>345</v>
      </c>
      <c r="AR21" s="335">
        <v>0</v>
      </c>
      <c r="AS21" s="335">
        <v>0</v>
      </c>
      <c r="AT21" s="335">
        <v>-51</v>
      </c>
      <c r="AU21" s="335">
        <v>298</v>
      </c>
      <c r="AV21" s="335">
        <v>42181</v>
      </c>
      <c r="AW21" s="335">
        <v>59132</v>
      </c>
      <c r="AX21" s="335">
        <v>59430</v>
      </c>
      <c r="AY21" s="335">
        <v>101313</v>
      </c>
      <c r="AZ21" s="335">
        <v>-42043</v>
      </c>
      <c r="BA21" s="335">
        <v>17387</v>
      </c>
      <c r="BB21" s="335">
        <v>59270</v>
      </c>
    </row>
    <row r="22" spans="2:54" ht="15" customHeight="1">
      <c r="B22" s="8" t="s">
        <v>172</v>
      </c>
      <c r="C22" s="8" t="s">
        <v>324</v>
      </c>
      <c r="D22" s="335">
        <v>25</v>
      </c>
      <c r="E22" s="335">
        <v>15</v>
      </c>
      <c r="F22" s="335">
        <v>0</v>
      </c>
      <c r="G22" s="335">
        <v>0</v>
      </c>
      <c r="H22" s="335">
        <v>3</v>
      </c>
      <c r="I22" s="335">
        <v>4</v>
      </c>
      <c r="J22" s="335">
        <v>0</v>
      </c>
      <c r="K22" s="335">
        <v>4</v>
      </c>
      <c r="L22" s="335">
        <v>6</v>
      </c>
      <c r="M22" s="335">
        <v>0</v>
      </c>
      <c r="N22" s="335">
        <v>0</v>
      </c>
      <c r="O22" s="335">
        <v>65</v>
      </c>
      <c r="P22" s="335">
        <v>1381</v>
      </c>
      <c r="Q22" s="335">
        <v>3100</v>
      </c>
      <c r="R22" s="335">
        <v>501</v>
      </c>
      <c r="S22" s="335">
        <v>381</v>
      </c>
      <c r="T22" s="335">
        <v>3070</v>
      </c>
      <c r="U22" s="335">
        <v>11</v>
      </c>
      <c r="V22" s="335">
        <v>37049</v>
      </c>
      <c r="W22" s="335">
        <v>24</v>
      </c>
      <c r="X22" s="335">
        <v>5418</v>
      </c>
      <c r="Y22" s="335">
        <v>2</v>
      </c>
      <c r="Z22" s="335">
        <v>8</v>
      </c>
      <c r="AA22" s="335">
        <v>0</v>
      </c>
      <c r="AB22" s="335">
        <v>136</v>
      </c>
      <c r="AC22" s="335">
        <v>1</v>
      </c>
      <c r="AD22" s="335">
        <v>13</v>
      </c>
      <c r="AE22" s="335">
        <v>76</v>
      </c>
      <c r="AF22" s="335">
        <v>36</v>
      </c>
      <c r="AG22" s="335">
        <v>833</v>
      </c>
      <c r="AH22" s="335">
        <v>316</v>
      </c>
      <c r="AI22" s="335">
        <v>57</v>
      </c>
      <c r="AJ22" s="335">
        <v>0</v>
      </c>
      <c r="AK22" s="335">
        <v>3213</v>
      </c>
      <c r="AL22" s="335">
        <v>46</v>
      </c>
      <c r="AM22" s="335">
        <v>0</v>
      </c>
      <c r="AN22" s="335">
        <v>11</v>
      </c>
      <c r="AO22" s="335">
        <v>55805</v>
      </c>
      <c r="AP22" s="335">
        <v>737</v>
      </c>
      <c r="AQ22" s="335">
        <v>23897</v>
      </c>
      <c r="AR22" s="335">
        <v>0</v>
      </c>
      <c r="AS22" s="335">
        <v>72457</v>
      </c>
      <c r="AT22" s="335">
        <v>-37</v>
      </c>
      <c r="AU22" s="335">
        <v>97054</v>
      </c>
      <c r="AV22" s="335">
        <v>152859</v>
      </c>
      <c r="AW22" s="335">
        <v>30383</v>
      </c>
      <c r="AX22" s="335">
        <v>127437</v>
      </c>
      <c r="AY22" s="335">
        <v>183242</v>
      </c>
      <c r="AZ22" s="335">
        <v>-152656</v>
      </c>
      <c r="BA22" s="335">
        <v>-25219</v>
      </c>
      <c r="BB22" s="335">
        <v>30586</v>
      </c>
    </row>
    <row r="23" spans="2:54" ht="15" customHeight="1">
      <c r="B23" s="8" t="s">
        <v>173</v>
      </c>
      <c r="C23" s="8" t="s">
        <v>461</v>
      </c>
      <c r="D23" s="335">
        <v>2</v>
      </c>
      <c r="E23" s="335">
        <v>0</v>
      </c>
      <c r="F23" s="335">
        <v>2</v>
      </c>
      <c r="G23" s="335">
        <v>0</v>
      </c>
      <c r="H23" s="335">
        <v>0</v>
      </c>
      <c r="I23" s="335">
        <v>58</v>
      </c>
      <c r="J23" s="335">
        <v>7</v>
      </c>
      <c r="K23" s="335">
        <v>7</v>
      </c>
      <c r="L23" s="335">
        <v>11</v>
      </c>
      <c r="M23" s="335">
        <v>1</v>
      </c>
      <c r="N23" s="335">
        <v>0</v>
      </c>
      <c r="O23" s="335">
        <v>7</v>
      </c>
      <c r="P23" s="335">
        <v>208</v>
      </c>
      <c r="Q23" s="335">
        <v>29</v>
      </c>
      <c r="R23" s="335">
        <v>1</v>
      </c>
      <c r="S23" s="335">
        <v>2</v>
      </c>
      <c r="T23" s="335">
        <v>0</v>
      </c>
      <c r="U23" s="335">
        <v>1</v>
      </c>
      <c r="V23" s="335">
        <v>9258</v>
      </c>
      <c r="W23" s="335">
        <v>1</v>
      </c>
      <c r="X23" s="335">
        <v>1382</v>
      </c>
      <c r="Y23" s="335">
        <v>7</v>
      </c>
      <c r="Z23" s="335">
        <v>0</v>
      </c>
      <c r="AA23" s="335">
        <v>2</v>
      </c>
      <c r="AB23" s="335">
        <v>152</v>
      </c>
      <c r="AC23" s="335">
        <v>30</v>
      </c>
      <c r="AD23" s="335">
        <v>32</v>
      </c>
      <c r="AE23" s="335">
        <v>55</v>
      </c>
      <c r="AF23" s="335">
        <v>29</v>
      </c>
      <c r="AG23" s="335">
        <v>975</v>
      </c>
      <c r="AH23" s="335">
        <v>39</v>
      </c>
      <c r="AI23" s="335">
        <v>11</v>
      </c>
      <c r="AJ23" s="335">
        <v>4</v>
      </c>
      <c r="AK23" s="335">
        <v>619</v>
      </c>
      <c r="AL23" s="335">
        <v>27</v>
      </c>
      <c r="AM23" s="335">
        <v>0</v>
      </c>
      <c r="AN23" s="335">
        <v>0</v>
      </c>
      <c r="AO23" s="335">
        <v>12959</v>
      </c>
      <c r="AP23" s="335">
        <v>371</v>
      </c>
      <c r="AQ23" s="335">
        <v>28052</v>
      </c>
      <c r="AR23" s="335">
        <v>0</v>
      </c>
      <c r="AS23" s="335">
        <v>41082</v>
      </c>
      <c r="AT23" s="335">
        <v>-3</v>
      </c>
      <c r="AU23" s="335">
        <v>69502</v>
      </c>
      <c r="AV23" s="335">
        <v>82461</v>
      </c>
      <c r="AW23" s="335">
        <v>199</v>
      </c>
      <c r="AX23" s="335">
        <v>69701</v>
      </c>
      <c r="AY23" s="335">
        <v>82660</v>
      </c>
      <c r="AZ23" s="335">
        <v>-82460</v>
      </c>
      <c r="BA23" s="335">
        <v>-12759</v>
      </c>
      <c r="BB23" s="335">
        <v>200</v>
      </c>
    </row>
    <row r="24" spans="2:54" ht="15" customHeight="1">
      <c r="B24" s="8" t="s">
        <v>129</v>
      </c>
      <c r="C24" s="8" t="s">
        <v>325</v>
      </c>
      <c r="D24" s="335">
        <v>667</v>
      </c>
      <c r="E24" s="335">
        <v>0</v>
      </c>
      <c r="F24" s="335">
        <v>0</v>
      </c>
      <c r="G24" s="335">
        <v>0</v>
      </c>
      <c r="H24" s="335">
        <v>0</v>
      </c>
      <c r="I24" s="335">
        <v>0</v>
      </c>
      <c r="J24" s="335">
        <v>0</v>
      </c>
      <c r="K24" s="335">
        <v>0</v>
      </c>
      <c r="L24" s="335">
        <v>0</v>
      </c>
      <c r="M24" s="335">
        <v>0</v>
      </c>
      <c r="N24" s="335">
        <v>0</v>
      </c>
      <c r="O24" s="335">
        <v>0</v>
      </c>
      <c r="P24" s="335">
        <v>0</v>
      </c>
      <c r="Q24" s="335">
        <v>10</v>
      </c>
      <c r="R24" s="335">
        <v>0</v>
      </c>
      <c r="S24" s="335">
        <v>0</v>
      </c>
      <c r="T24" s="335">
        <v>0</v>
      </c>
      <c r="U24" s="335">
        <v>0</v>
      </c>
      <c r="V24" s="335">
        <v>398808</v>
      </c>
      <c r="W24" s="335">
        <v>0</v>
      </c>
      <c r="X24" s="335">
        <v>0</v>
      </c>
      <c r="Y24" s="335">
        <v>0</v>
      </c>
      <c r="Z24" s="335">
        <v>0</v>
      </c>
      <c r="AA24" s="335">
        <v>0</v>
      </c>
      <c r="AB24" s="335">
        <v>0</v>
      </c>
      <c r="AC24" s="335">
        <v>0</v>
      </c>
      <c r="AD24" s="335">
        <v>0</v>
      </c>
      <c r="AE24" s="335">
        <v>6502</v>
      </c>
      <c r="AF24" s="335">
        <v>0</v>
      </c>
      <c r="AG24" s="335">
        <v>4029</v>
      </c>
      <c r="AH24" s="335">
        <v>51</v>
      </c>
      <c r="AI24" s="335">
        <v>0</v>
      </c>
      <c r="AJ24" s="335">
        <v>0</v>
      </c>
      <c r="AK24" s="335">
        <v>13515</v>
      </c>
      <c r="AL24" s="335">
        <v>15</v>
      </c>
      <c r="AM24" s="335">
        <v>0</v>
      </c>
      <c r="AN24" s="335">
        <v>0</v>
      </c>
      <c r="AO24" s="335">
        <v>423597</v>
      </c>
      <c r="AP24" s="335">
        <v>0</v>
      </c>
      <c r="AQ24" s="335">
        <v>55775</v>
      </c>
      <c r="AR24" s="335">
        <v>0</v>
      </c>
      <c r="AS24" s="335">
        <v>55687</v>
      </c>
      <c r="AT24" s="335">
        <v>-7217</v>
      </c>
      <c r="AU24" s="335">
        <v>104245</v>
      </c>
      <c r="AV24" s="335">
        <v>527842</v>
      </c>
      <c r="AW24" s="335">
        <v>828157</v>
      </c>
      <c r="AX24" s="335">
        <v>932402</v>
      </c>
      <c r="AY24" s="335">
        <v>1355999</v>
      </c>
      <c r="AZ24" s="335">
        <v>-457835</v>
      </c>
      <c r="BA24" s="335">
        <v>474567</v>
      </c>
      <c r="BB24" s="335">
        <v>898164</v>
      </c>
    </row>
    <row r="25" spans="2:54" ht="15" customHeight="1">
      <c r="B25" s="8" t="s">
        <v>130</v>
      </c>
      <c r="C25" s="8" t="s">
        <v>175</v>
      </c>
      <c r="D25" s="335">
        <v>169</v>
      </c>
      <c r="E25" s="335">
        <v>30</v>
      </c>
      <c r="F25" s="335">
        <v>1633</v>
      </c>
      <c r="G25" s="335">
        <v>242</v>
      </c>
      <c r="H25" s="335">
        <v>1712</v>
      </c>
      <c r="I25" s="335">
        <v>4927</v>
      </c>
      <c r="J25" s="335">
        <v>56</v>
      </c>
      <c r="K25" s="335">
        <v>751</v>
      </c>
      <c r="L25" s="335">
        <v>1822</v>
      </c>
      <c r="M25" s="335">
        <v>5665</v>
      </c>
      <c r="N25" s="335">
        <v>7604</v>
      </c>
      <c r="O25" s="335">
        <v>314</v>
      </c>
      <c r="P25" s="335">
        <v>90</v>
      </c>
      <c r="Q25" s="335">
        <v>219</v>
      </c>
      <c r="R25" s="335">
        <v>152</v>
      </c>
      <c r="S25" s="335">
        <v>308</v>
      </c>
      <c r="T25" s="335">
        <v>117</v>
      </c>
      <c r="U25" s="335">
        <v>0</v>
      </c>
      <c r="V25" s="335">
        <v>1656</v>
      </c>
      <c r="W25" s="335">
        <v>1067</v>
      </c>
      <c r="X25" s="335">
        <v>2315</v>
      </c>
      <c r="Y25" s="335">
        <v>4548</v>
      </c>
      <c r="Z25" s="335">
        <v>132</v>
      </c>
      <c r="AA25" s="335">
        <v>351</v>
      </c>
      <c r="AB25" s="335">
        <v>4406</v>
      </c>
      <c r="AC25" s="335">
        <v>4223</v>
      </c>
      <c r="AD25" s="335">
        <v>28</v>
      </c>
      <c r="AE25" s="335">
        <v>1035</v>
      </c>
      <c r="AF25" s="335">
        <v>5041</v>
      </c>
      <c r="AG25" s="335">
        <v>3166</v>
      </c>
      <c r="AH25" s="335">
        <v>6832</v>
      </c>
      <c r="AI25" s="335">
        <v>2780</v>
      </c>
      <c r="AJ25" s="335">
        <v>2836</v>
      </c>
      <c r="AK25" s="335">
        <v>2576</v>
      </c>
      <c r="AL25" s="335">
        <v>1913</v>
      </c>
      <c r="AM25" s="335">
        <v>1907</v>
      </c>
      <c r="AN25" s="335">
        <v>37</v>
      </c>
      <c r="AO25" s="335">
        <v>72660</v>
      </c>
      <c r="AP25" s="335">
        <v>2149</v>
      </c>
      <c r="AQ25" s="335">
        <v>19216</v>
      </c>
      <c r="AR25" s="335">
        <v>0</v>
      </c>
      <c r="AS25" s="335">
        <v>10229</v>
      </c>
      <c r="AT25" s="335">
        <v>-561</v>
      </c>
      <c r="AU25" s="335">
        <v>31033</v>
      </c>
      <c r="AV25" s="335">
        <v>103693</v>
      </c>
      <c r="AW25" s="335">
        <v>30299</v>
      </c>
      <c r="AX25" s="335">
        <v>61332</v>
      </c>
      <c r="AY25" s="335">
        <v>133992</v>
      </c>
      <c r="AZ25" s="335">
        <v>-97956</v>
      </c>
      <c r="BA25" s="335">
        <v>-36624</v>
      </c>
      <c r="BB25" s="335">
        <v>36036</v>
      </c>
    </row>
    <row r="26" spans="2:54" ht="15" customHeight="1">
      <c r="B26" s="8" t="s">
        <v>131</v>
      </c>
      <c r="C26" s="8" t="s">
        <v>326</v>
      </c>
      <c r="D26" s="335">
        <v>252</v>
      </c>
      <c r="E26" s="335">
        <v>19</v>
      </c>
      <c r="F26" s="335">
        <v>181</v>
      </c>
      <c r="G26" s="335">
        <v>42</v>
      </c>
      <c r="H26" s="335">
        <v>871</v>
      </c>
      <c r="I26" s="335">
        <v>7164</v>
      </c>
      <c r="J26" s="335">
        <v>269</v>
      </c>
      <c r="K26" s="335">
        <v>1032</v>
      </c>
      <c r="L26" s="335">
        <v>1667</v>
      </c>
      <c r="M26" s="335">
        <v>3074</v>
      </c>
      <c r="N26" s="335">
        <v>467</v>
      </c>
      <c r="O26" s="335">
        <v>576</v>
      </c>
      <c r="P26" s="335">
        <v>254</v>
      </c>
      <c r="Q26" s="335">
        <v>315</v>
      </c>
      <c r="R26" s="335">
        <v>93</v>
      </c>
      <c r="S26" s="335">
        <v>293</v>
      </c>
      <c r="T26" s="335">
        <v>78</v>
      </c>
      <c r="U26" s="335">
        <v>0</v>
      </c>
      <c r="V26" s="335">
        <v>635</v>
      </c>
      <c r="W26" s="335">
        <v>55</v>
      </c>
      <c r="X26" s="335">
        <v>554</v>
      </c>
      <c r="Y26" s="335">
        <v>10929</v>
      </c>
      <c r="Z26" s="335">
        <v>2098</v>
      </c>
      <c r="AA26" s="335">
        <v>192</v>
      </c>
      <c r="AB26" s="335">
        <v>2910</v>
      </c>
      <c r="AC26" s="335">
        <v>1097</v>
      </c>
      <c r="AD26" s="335">
        <v>9988</v>
      </c>
      <c r="AE26" s="335">
        <v>5561</v>
      </c>
      <c r="AF26" s="335">
        <v>1959</v>
      </c>
      <c r="AG26" s="335">
        <v>3832</v>
      </c>
      <c r="AH26" s="335">
        <v>2973</v>
      </c>
      <c r="AI26" s="335">
        <v>2651</v>
      </c>
      <c r="AJ26" s="335">
        <v>129</v>
      </c>
      <c r="AK26" s="335">
        <v>668</v>
      </c>
      <c r="AL26" s="335">
        <v>1336</v>
      </c>
      <c r="AM26" s="335">
        <v>0</v>
      </c>
      <c r="AN26" s="335">
        <v>727</v>
      </c>
      <c r="AO26" s="335">
        <v>64941</v>
      </c>
      <c r="AP26" s="335">
        <v>0</v>
      </c>
      <c r="AQ26" s="335">
        <v>0</v>
      </c>
      <c r="AR26" s="335">
        <v>0</v>
      </c>
      <c r="AS26" s="335">
        <v>660317</v>
      </c>
      <c r="AT26" s="335">
        <v>0</v>
      </c>
      <c r="AU26" s="335">
        <v>660317</v>
      </c>
      <c r="AV26" s="335">
        <v>725258</v>
      </c>
      <c r="AW26" s="335">
        <v>0</v>
      </c>
      <c r="AX26" s="335">
        <v>660317</v>
      </c>
      <c r="AY26" s="335">
        <v>725258</v>
      </c>
      <c r="AZ26" s="335">
        <v>0</v>
      </c>
      <c r="BA26" s="335">
        <v>660317</v>
      </c>
      <c r="BB26" s="335">
        <v>725258</v>
      </c>
    </row>
    <row r="27" spans="2:54" ht="15" customHeight="1">
      <c r="B27" s="8" t="s">
        <v>327</v>
      </c>
      <c r="C27" s="8" t="s">
        <v>494</v>
      </c>
      <c r="D27" s="335">
        <v>917</v>
      </c>
      <c r="E27" s="335">
        <v>479</v>
      </c>
      <c r="F27" s="335">
        <v>3515</v>
      </c>
      <c r="G27" s="335">
        <v>295</v>
      </c>
      <c r="H27" s="335">
        <v>9189</v>
      </c>
      <c r="I27" s="335">
        <v>72962</v>
      </c>
      <c r="J27" s="335">
        <v>5062</v>
      </c>
      <c r="K27" s="335">
        <v>6993</v>
      </c>
      <c r="L27" s="335">
        <v>17352</v>
      </c>
      <c r="M27" s="335">
        <v>33542</v>
      </c>
      <c r="N27" s="335">
        <v>5021</v>
      </c>
      <c r="O27" s="335">
        <v>2312</v>
      </c>
      <c r="P27" s="335">
        <v>1297</v>
      </c>
      <c r="Q27" s="335">
        <v>1526</v>
      </c>
      <c r="R27" s="335">
        <v>459</v>
      </c>
      <c r="S27" s="335">
        <v>1563</v>
      </c>
      <c r="T27" s="335">
        <v>212</v>
      </c>
      <c r="U27" s="335">
        <v>0</v>
      </c>
      <c r="V27" s="335">
        <v>9670</v>
      </c>
      <c r="W27" s="335">
        <v>802</v>
      </c>
      <c r="X27" s="335">
        <v>1998</v>
      </c>
      <c r="Y27" s="335">
        <v>62437</v>
      </c>
      <c r="Z27" s="335">
        <v>2281</v>
      </c>
      <c r="AA27" s="335">
        <v>4396</v>
      </c>
      <c r="AB27" s="335">
        <v>22082</v>
      </c>
      <c r="AC27" s="335">
        <v>1490</v>
      </c>
      <c r="AD27" s="335">
        <v>2653</v>
      </c>
      <c r="AE27" s="335">
        <v>4574</v>
      </c>
      <c r="AF27" s="335">
        <v>2147</v>
      </c>
      <c r="AG27" s="335">
        <v>4938</v>
      </c>
      <c r="AH27" s="335">
        <v>5941</v>
      </c>
      <c r="AI27" s="335">
        <v>10347</v>
      </c>
      <c r="AJ27" s="335">
        <v>293</v>
      </c>
      <c r="AK27" s="335">
        <v>2325</v>
      </c>
      <c r="AL27" s="335">
        <v>9923</v>
      </c>
      <c r="AM27" s="335">
        <v>0</v>
      </c>
      <c r="AN27" s="335">
        <v>132</v>
      </c>
      <c r="AO27" s="335">
        <v>311125</v>
      </c>
      <c r="AP27" s="335">
        <v>61</v>
      </c>
      <c r="AQ27" s="335">
        <v>71852</v>
      </c>
      <c r="AR27" s="335">
        <v>0</v>
      </c>
      <c r="AS27" s="335">
        <v>0</v>
      </c>
      <c r="AT27" s="335">
        <v>0</v>
      </c>
      <c r="AU27" s="335">
        <v>71913</v>
      </c>
      <c r="AV27" s="335">
        <v>383038</v>
      </c>
      <c r="AW27" s="335">
        <v>215356</v>
      </c>
      <c r="AX27" s="335">
        <v>287269</v>
      </c>
      <c r="AY27" s="335">
        <v>598394</v>
      </c>
      <c r="AZ27" s="335">
        <v>-18231</v>
      </c>
      <c r="BA27" s="335">
        <v>269038</v>
      </c>
      <c r="BB27" s="335">
        <v>580163</v>
      </c>
    </row>
    <row r="28" spans="2:54" ht="15" customHeight="1">
      <c r="B28" s="8" t="s">
        <v>329</v>
      </c>
      <c r="C28" s="8" t="s">
        <v>330</v>
      </c>
      <c r="D28" s="335">
        <v>44</v>
      </c>
      <c r="E28" s="335">
        <v>25</v>
      </c>
      <c r="F28" s="335">
        <v>458</v>
      </c>
      <c r="G28" s="335">
        <v>19</v>
      </c>
      <c r="H28" s="335">
        <v>373</v>
      </c>
      <c r="I28" s="335">
        <v>6706</v>
      </c>
      <c r="J28" s="335">
        <v>566</v>
      </c>
      <c r="K28" s="335">
        <v>130</v>
      </c>
      <c r="L28" s="335">
        <v>188</v>
      </c>
      <c r="M28" s="335">
        <v>1688</v>
      </c>
      <c r="N28" s="335">
        <v>113</v>
      </c>
      <c r="O28" s="335">
        <v>68</v>
      </c>
      <c r="P28" s="335">
        <v>64</v>
      </c>
      <c r="Q28" s="335">
        <v>68</v>
      </c>
      <c r="R28" s="335">
        <v>17</v>
      </c>
      <c r="S28" s="335">
        <v>71</v>
      </c>
      <c r="T28" s="335">
        <v>11</v>
      </c>
      <c r="U28" s="335">
        <v>0</v>
      </c>
      <c r="V28" s="335">
        <v>416</v>
      </c>
      <c r="W28" s="335">
        <v>17</v>
      </c>
      <c r="X28" s="335">
        <v>665</v>
      </c>
      <c r="Y28" s="335">
        <v>251</v>
      </c>
      <c r="Z28" s="335">
        <v>3639</v>
      </c>
      <c r="AA28" s="335">
        <v>536</v>
      </c>
      <c r="AB28" s="335">
        <v>2296</v>
      </c>
      <c r="AC28" s="335">
        <v>338</v>
      </c>
      <c r="AD28" s="335">
        <v>308</v>
      </c>
      <c r="AE28" s="335">
        <v>2386</v>
      </c>
      <c r="AF28" s="335">
        <v>866</v>
      </c>
      <c r="AG28" s="335">
        <v>1755</v>
      </c>
      <c r="AH28" s="335">
        <v>3370</v>
      </c>
      <c r="AI28" s="335">
        <v>4119</v>
      </c>
      <c r="AJ28" s="335">
        <v>159</v>
      </c>
      <c r="AK28" s="335">
        <v>390</v>
      </c>
      <c r="AL28" s="335">
        <v>2667</v>
      </c>
      <c r="AM28" s="335">
        <v>0</v>
      </c>
      <c r="AN28" s="335">
        <v>39</v>
      </c>
      <c r="AO28" s="335">
        <v>34826</v>
      </c>
      <c r="AP28" s="335">
        <v>28</v>
      </c>
      <c r="AQ28" s="335">
        <v>18066</v>
      </c>
      <c r="AR28" s="335">
        <v>-1050</v>
      </c>
      <c r="AS28" s="335">
        <v>0</v>
      </c>
      <c r="AT28" s="335">
        <v>0</v>
      </c>
      <c r="AU28" s="335">
        <v>17044</v>
      </c>
      <c r="AV28" s="335">
        <v>51870</v>
      </c>
      <c r="AW28" s="335">
        <v>24</v>
      </c>
      <c r="AX28" s="335">
        <v>17068</v>
      </c>
      <c r="AY28" s="335">
        <v>51894</v>
      </c>
      <c r="AZ28" s="335">
        <v>-5298</v>
      </c>
      <c r="BA28" s="335">
        <v>11770</v>
      </c>
      <c r="BB28" s="335">
        <v>46596</v>
      </c>
    </row>
    <row r="29" spans="2:54" ht="15" customHeight="1">
      <c r="B29" s="8" t="s">
        <v>12</v>
      </c>
      <c r="C29" s="8" t="s">
        <v>331</v>
      </c>
      <c r="D29" s="335">
        <v>11</v>
      </c>
      <c r="E29" s="335">
        <v>23</v>
      </c>
      <c r="F29" s="335">
        <v>350</v>
      </c>
      <c r="G29" s="335">
        <v>4</v>
      </c>
      <c r="H29" s="335">
        <v>198</v>
      </c>
      <c r="I29" s="335">
        <v>6409</v>
      </c>
      <c r="J29" s="335">
        <v>0</v>
      </c>
      <c r="K29" s="335">
        <v>68</v>
      </c>
      <c r="L29" s="335">
        <v>482</v>
      </c>
      <c r="M29" s="335">
        <v>9</v>
      </c>
      <c r="N29" s="335">
        <v>2</v>
      </c>
      <c r="O29" s="335">
        <v>17</v>
      </c>
      <c r="P29" s="335">
        <v>31</v>
      </c>
      <c r="Q29" s="335">
        <v>2</v>
      </c>
      <c r="R29" s="335">
        <v>9</v>
      </c>
      <c r="S29" s="335">
        <v>145</v>
      </c>
      <c r="T29" s="335">
        <v>11</v>
      </c>
      <c r="U29" s="335">
        <v>0</v>
      </c>
      <c r="V29" s="335">
        <v>1835</v>
      </c>
      <c r="W29" s="335">
        <v>14</v>
      </c>
      <c r="X29" s="335">
        <v>2247</v>
      </c>
      <c r="Y29" s="335">
        <v>10256</v>
      </c>
      <c r="Z29" s="335">
        <v>128</v>
      </c>
      <c r="AA29" s="335">
        <v>0</v>
      </c>
      <c r="AB29" s="335">
        <v>1198</v>
      </c>
      <c r="AC29" s="335">
        <v>1306</v>
      </c>
      <c r="AD29" s="335">
        <v>12</v>
      </c>
      <c r="AE29" s="335">
        <v>3645</v>
      </c>
      <c r="AF29" s="335">
        <v>2657</v>
      </c>
      <c r="AG29" s="335">
        <v>13804</v>
      </c>
      <c r="AH29" s="335">
        <v>3420</v>
      </c>
      <c r="AI29" s="335">
        <v>4433</v>
      </c>
      <c r="AJ29" s="335">
        <v>4</v>
      </c>
      <c r="AK29" s="335">
        <v>697</v>
      </c>
      <c r="AL29" s="335">
        <v>6681</v>
      </c>
      <c r="AM29" s="335">
        <v>0</v>
      </c>
      <c r="AN29" s="335">
        <v>626</v>
      </c>
      <c r="AO29" s="335">
        <v>60734</v>
      </c>
      <c r="AP29" s="335">
        <v>0</v>
      </c>
      <c r="AQ29" s="335">
        <v>5071</v>
      </c>
      <c r="AR29" s="335">
        <v>9510</v>
      </c>
      <c r="AS29" s="335">
        <v>0</v>
      </c>
      <c r="AT29" s="335">
        <v>0</v>
      </c>
      <c r="AU29" s="335">
        <v>14581</v>
      </c>
      <c r="AV29" s="335">
        <v>75315</v>
      </c>
      <c r="AW29" s="335">
        <v>13353</v>
      </c>
      <c r="AX29" s="335">
        <v>27934</v>
      </c>
      <c r="AY29" s="335">
        <v>88668</v>
      </c>
      <c r="AZ29" s="335">
        <v>-23928</v>
      </c>
      <c r="BA29" s="335">
        <v>4006</v>
      </c>
      <c r="BB29" s="335">
        <v>64740</v>
      </c>
    </row>
    <row r="30" spans="2:54" ht="15" customHeight="1">
      <c r="B30" s="8" t="s">
        <v>332</v>
      </c>
      <c r="C30" s="8" t="s">
        <v>333</v>
      </c>
      <c r="D30" s="335">
        <v>4187</v>
      </c>
      <c r="E30" s="335">
        <v>133</v>
      </c>
      <c r="F30" s="335">
        <v>18436</v>
      </c>
      <c r="G30" s="335">
        <v>1378</v>
      </c>
      <c r="H30" s="335">
        <v>6507</v>
      </c>
      <c r="I30" s="335">
        <v>58178</v>
      </c>
      <c r="J30" s="335">
        <v>5335</v>
      </c>
      <c r="K30" s="335">
        <v>13012</v>
      </c>
      <c r="L30" s="335">
        <v>4678</v>
      </c>
      <c r="M30" s="335">
        <v>10468</v>
      </c>
      <c r="N30" s="335">
        <v>2590</v>
      </c>
      <c r="O30" s="335">
        <v>3965</v>
      </c>
      <c r="P30" s="335">
        <v>3902</v>
      </c>
      <c r="Q30" s="335">
        <v>6113</v>
      </c>
      <c r="R30" s="335">
        <v>1899</v>
      </c>
      <c r="S30" s="335">
        <v>2688</v>
      </c>
      <c r="T30" s="335">
        <v>1604</v>
      </c>
      <c r="U30" s="335">
        <v>14</v>
      </c>
      <c r="V30" s="335">
        <v>32745</v>
      </c>
      <c r="W30" s="335">
        <v>1675</v>
      </c>
      <c r="X30" s="335">
        <v>33822</v>
      </c>
      <c r="Y30" s="335">
        <v>2915</v>
      </c>
      <c r="Z30" s="335">
        <v>679</v>
      </c>
      <c r="AA30" s="335">
        <v>1139</v>
      </c>
      <c r="AB30" s="335">
        <v>6966</v>
      </c>
      <c r="AC30" s="335">
        <v>1532</v>
      </c>
      <c r="AD30" s="335">
        <v>923</v>
      </c>
      <c r="AE30" s="335">
        <v>15761</v>
      </c>
      <c r="AF30" s="335">
        <v>2067</v>
      </c>
      <c r="AG30" s="335">
        <v>4289</v>
      </c>
      <c r="AH30" s="335">
        <v>7489</v>
      </c>
      <c r="AI30" s="335">
        <v>38395</v>
      </c>
      <c r="AJ30" s="335">
        <v>2711</v>
      </c>
      <c r="AK30" s="335">
        <v>9620</v>
      </c>
      <c r="AL30" s="335">
        <v>20404</v>
      </c>
      <c r="AM30" s="335">
        <v>3533</v>
      </c>
      <c r="AN30" s="335">
        <v>203</v>
      </c>
      <c r="AO30" s="335">
        <v>331955</v>
      </c>
      <c r="AP30" s="335">
        <v>17523</v>
      </c>
      <c r="AQ30" s="335">
        <v>549202</v>
      </c>
      <c r="AR30" s="335">
        <v>93</v>
      </c>
      <c r="AS30" s="335">
        <v>87191</v>
      </c>
      <c r="AT30" s="335">
        <v>887</v>
      </c>
      <c r="AU30" s="335">
        <v>654896</v>
      </c>
      <c r="AV30" s="335">
        <v>986851</v>
      </c>
      <c r="AW30" s="335">
        <v>78437</v>
      </c>
      <c r="AX30" s="335">
        <v>733333</v>
      </c>
      <c r="AY30" s="335">
        <v>1065288</v>
      </c>
      <c r="AZ30" s="335">
        <v>-313367</v>
      </c>
      <c r="BA30" s="335">
        <v>419966</v>
      </c>
      <c r="BB30" s="335">
        <v>751921</v>
      </c>
    </row>
    <row r="31" spans="2:54" ht="15" customHeight="1">
      <c r="B31" s="8" t="s">
        <v>334</v>
      </c>
      <c r="C31" s="8" t="s">
        <v>335</v>
      </c>
      <c r="D31" s="335">
        <v>625</v>
      </c>
      <c r="E31" s="335">
        <v>393</v>
      </c>
      <c r="F31" s="335">
        <v>1778</v>
      </c>
      <c r="G31" s="335">
        <v>270</v>
      </c>
      <c r="H31" s="335">
        <v>1092</v>
      </c>
      <c r="I31" s="335">
        <v>13774</v>
      </c>
      <c r="J31" s="335">
        <v>3420</v>
      </c>
      <c r="K31" s="335">
        <v>1477</v>
      </c>
      <c r="L31" s="335">
        <v>1966</v>
      </c>
      <c r="M31" s="335">
        <v>2613</v>
      </c>
      <c r="N31" s="335">
        <v>1151</v>
      </c>
      <c r="O31" s="335">
        <v>1597</v>
      </c>
      <c r="P31" s="335">
        <v>697</v>
      </c>
      <c r="Q31" s="335">
        <v>1125</v>
      </c>
      <c r="R31" s="335">
        <v>628</v>
      </c>
      <c r="S31" s="335">
        <v>440</v>
      </c>
      <c r="T31" s="335">
        <v>249</v>
      </c>
      <c r="U31" s="335">
        <v>1</v>
      </c>
      <c r="V31" s="335">
        <v>7167</v>
      </c>
      <c r="W31" s="335">
        <v>607</v>
      </c>
      <c r="X31" s="335">
        <v>8127</v>
      </c>
      <c r="Y31" s="335">
        <v>11782</v>
      </c>
      <c r="Z31" s="335">
        <v>763</v>
      </c>
      <c r="AA31" s="335">
        <v>1859</v>
      </c>
      <c r="AB31" s="335">
        <v>12985</v>
      </c>
      <c r="AC31" s="335">
        <v>22979</v>
      </c>
      <c r="AD31" s="335">
        <v>54731</v>
      </c>
      <c r="AE31" s="335">
        <v>17364</v>
      </c>
      <c r="AF31" s="335">
        <v>2102</v>
      </c>
      <c r="AG31" s="335">
        <v>8381</v>
      </c>
      <c r="AH31" s="335">
        <v>3877</v>
      </c>
      <c r="AI31" s="335">
        <v>6742</v>
      </c>
      <c r="AJ31" s="335">
        <v>1827</v>
      </c>
      <c r="AK31" s="335">
        <v>5691</v>
      </c>
      <c r="AL31" s="335">
        <v>4066</v>
      </c>
      <c r="AM31" s="335">
        <v>0</v>
      </c>
      <c r="AN31" s="335">
        <v>1722</v>
      </c>
      <c r="AO31" s="335">
        <v>206068</v>
      </c>
      <c r="AP31" s="335">
        <v>3</v>
      </c>
      <c r="AQ31" s="335">
        <v>189655</v>
      </c>
      <c r="AR31" s="335">
        <v>0</v>
      </c>
      <c r="AS31" s="335">
        <v>0</v>
      </c>
      <c r="AT31" s="335">
        <v>0</v>
      </c>
      <c r="AU31" s="335">
        <v>189658</v>
      </c>
      <c r="AV31" s="335">
        <v>395726</v>
      </c>
      <c r="AW31" s="335">
        <v>10432</v>
      </c>
      <c r="AX31" s="335">
        <v>200090</v>
      </c>
      <c r="AY31" s="335">
        <v>406158</v>
      </c>
      <c r="AZ31" s="335">
        <v>-114528</v>
      </c>
      <c r="BA31" s="335">
        <v>85562</v>
      </c>
      <c r="BB31" s="335">
        <v>291630</v>
      </c>
    </row>
    <row r="32" spans="2:54" ht="15" customHeight="1">
      <c r="B32" s="8" t="s">
        <v>336</v>
      </c>
      <c r="C32" s="8" t="s">
        <v>6</v>
      </c>
      <c r="D32" s="335">
        <v>65</v>
      </c>
      <c r="E32" s="335">
        <v>37</v>
      </c>
      <c r="F32" s="335">
        <v>910</v>
      </c>
      <c r="G32" s="335">
        <v>85</v>
      </c>
      <c r="H32" s="335">
        <v>340</v>
      </c>
      <c r="I32" s="335">
        <v>5719</v>
      </c>
      <c r="J32" s="335">
        <v>420</v>
      </c>
      <c r="K32" s="335">
        <v>781</v>
      </c>
      <c r="L32" s="335">
        <v>606</v>
      </c>
      <c r="M32" s="335">
        <v>683</v>
      </c>
      <c r="N32" s="335">
        <v>117</v>
      </c>
      <c r="O32" s="335">
        <v>729</v>
      </c>
      <c r="P32" s="335">
        <v>489</v>
      </c>
      <c r="Q32" s="335">
        <v>459</v>
      </c>
      <c r="R32" s="335">
        <v>78</v>
      </c>
      <c r="S32" s="335">
        <v>159</v>
      </c>
      <c r="T32" s="335">
        <v>84</v>
      </c>
      <c r="U32" s="335">
        <v>0</v>
      </c>
      <c r="V32" s="335">
        <v>879</v>
      </c>
      <c r="W32" s="335">
        <v>116</v>
      </c>
      <c r="X32" s="335">
        <v>3251</v>
      </c>
      <c r="Y32" s="335">
        <v>3467</v>
      </c>
      <c r="Z32" s="335">
        <v>67</v>
      </c>
      <c r="AA32" s="335">
        <v>105</v>
      </c>
      <c r="AB32" s="335">
        <v>26947</v>
      </c>
      <c r="AC32" s="335">
        <v>5315</v>
      </c>
      <c r="AD32" s="335">
        <v>30315</v>
      </c>
      <c r="AE32" s="335">
        <v>22899</v>
      </c>
      <c r="AF32" s="335">
        <v>4912</v>
      </c>
      <c r="AG32" s="335">
        <v>1686</v>
      </c>
      <c r="AH32" s="335">
        <v>3756</v>
      </c>
      <c r="AI32" s="335">
        <v>16237</v>
      </c>
      <c r="AJ32" s="335">
        <v>1318</v>
      </c>
      <c r="AK32" s="335">
        <v>5088</v>
      </c>
      <c r="AL32" s="335">
        <v>11282</v>
      </c>
      <c r="AM32" s="335">
        <v>0</v>
      </c>
      <c r="AN32" s="335">
        <v>952</v>
      </c>
      <c r="AO32" s="335">
        <v>150353</v>
      </c>
      <c r="AP32" s="335">
        <v>0</v>
      </c>
      <c r="AQ32" s="335">
        <v>651822</v>
      </c>
      <c r="AR32" s="335">
        <v>25</v>
      </c>
      <c r="AS32" s="335">
        <v>31753</v>
      </c>
      <c r="AT32" s="335">
        <v>0</v>
      </c>
      <c r="AU32" s="335">
        <v>683600</v>
      </c>
      <c r="AV32" s="335">
        <v>833953</v>
      </c>
      <c r="AW32" s="335">
        <v>401</v>
      </c>
      <c r="AX32" s="335">
        <v>684001</v>
      </c>
      <c r="AY32" s="335">
        <v>834354</v>
      </c>
      <c r="AZ32" s="335">
        <v>-114692</v>
      </c>
      <c r="BA32" s="335">
        <v>569309</v>
      </c>
      <c r="BB32" s="335">
        <v>719662</v>
      </c>
    </row>
    <row r="33" spans="2:54" ht="15" customHeight="1">
      <c r="B33" s="8" t="s">
        <v>132</v>
      </c>
      <c r="C33" s="8" t="s">
        <v>462</v>
      </c>
      <c r="D33" s="335">
        <v>6060</v>
      </c>
      <c r="E33" s="335">
        <v>3616</v>
      </c>
      <c r="F33" s="335">
        <v>11034</v>
      </c>
      <c r="G33" s="335">
        <v>512</v>
      </c>
      <c r="H33" s="335">
        <v>5313</v>
      </c>
      <c r="I33" s="335">
        <v>42940</v>
      </c>
      <c r="J33" s="335">
        <v>15944</v>
      </c>
      <c r="K33" s="335">
        <v>4096</v>
      </c>
      <c r="L33" s="335">
        <v>13711</v>
      </c>
      <c r="M33" s="335">
        <v>12790</v>
      </c>
      <c r="N33" s="335">
        <v>3569</v>
      </c>
      <c r="O33" s="335">
        <v>4254</v>
      </c>
      <c r="P33" s="335">
        <v>2344</v>
      </c>
      <c r="Q33" s="335">
        <v>2955</v>
      </c>
      <c r="R33" s="335">
        <v>975</v>
      </c>
      <c r="S33" s="335">
        <v>1249</v>
      </c>
      <c r="T33" s="335">
        <v>609</v>
      </c>
      <c r="U33" s="335">
        <v>2</v>
      </c>
      <c r="V33" s="335">
        <v>18630</v>
      </c>
      <c r="W33" s="335">
        <v>7897</v>
      </c>
      <c r="X33" s="335">
        <v>33623</v>
      </c>
      <c r="Y33" s="335">
        <v>17731</v>
      </c>
      <c r="Z33" s="335">
        <v>980</v>
      </c>
      <c r="AA33" s="335">
        <v>5266</v>
      </c>
      <c r="AB33" s="335">
        <v>41215</v>
      </c>
      <c r="AC33" s="335">
        <v>10874</v>
      </c>
      <c r="AD33" s="335">
        <v>1973</v>
      </c>
      <c r="AE33" s="335">
        <v>99592</v>
      </c>
      <c r="AF33" s="335">
        <v>6588</v>
      </c>
      <c r="AG33" s="335">
        <v>17579</v>
      </c>
      <c r="AH33" s="335">
        <v>13439</v>
      </c>
      <c r="AI33" s="335">
        <v>15964</v>
      </c>
      <c r="AJ33" s="335">
        <v>3253</v>
      </c>
      <c r="AK33" s="335">
        <v>7852</v>
      </c>
      <c r="AL33" s="335">
        <v>14463</v>
      </c>
      <c r="AM33" s="335">
        <v>911</v>
      </c>
      <c r="AN33" s="335">
        <v>2640</v>
      </c>
      <c r="AO33" s="335">
        <v>452443</v>
      </c>
      <c r="AP33" s="335">
        <v>3935</v>
      </c>
      <c r="AQ33" s="335">
        <v>92171</v>
      </c>
      <c r="AR33" s="335">
        <v>2784</v>
      </c>
      <c r="AS33" s="335">
        <v>9430</v>
      </c>
      <c r="AT33" s="335">
        <v>-302</v>
      </c>
      <c r="AU33" s="335">
        <v>108018</v>
      </c>
      <c r="AV33" s="335">
        <v>560461</v>
      </c>
      <c r="AW33" s="335">
        <v>260779</v>
      </c>
      <c r="AX33" s="335">
        <v>368797</v>
      </c>
      <c r="AY33" s="335">
        <v>821240</v>
      </c>
      <c r="AZ33" s="335">
        <v>-165147</v>
      </c>
      <c r="BA33" s="335">
        <v>203650</v>
      </c>
      <c r="BB33" s="335">
        <v>656093</v>
      </c>
    </row>
    <row r="34" spans="2:54" ht="15" customHeight="1">
      <c r="B34" s="8" t="s">
        <v>337</v>
      </c>
      <c r="C34" s="8" t="s">
        <v>463</v>
      </c>
      <c r="D34" s="335">
        <v>361</v>
      </c>
      <c r="E34" s="335">
        <v>103</v>
      </c>
      <c r="F34" s="335">
        <v>1186</v>
      </c>
      <c r="G34" s="335">
        <v>69</v>
      </c>
      <c r="H34" s="335">
        <v>704</v>
      </c>
      <c r="I34" s="335">
        <v>15978</v>
      </c>
      <c r="J34" s="335">
        <v>617</v>
      </c>
      <c r="K34" s="335">
        <v>764</v>
      </c>
      <c r="L34" s="335">
        <v>1127</v>
      </c>
      <c r="M34" s="335">
        <v>1287</v>
      </c>
      <c r="N34" s="335">
        <v>275</v>
      </c>
      <c r="O34" s="335">
        <v>1279</v>
      </c>
      <c r="P34" s="335">
        <v>776</v>
      </c>
      <c r="Q34" s="335">
        <v>1524</v>
      </c>
      <c r="R34" s="335">
        <v>224</v>
      </c>
      <c r="S34" s="335">
        <v>471</v>
      </c>
      <c r="T34" s="335">
        <v>320</v>
      </c>
      <c r="U34" s="335">
        <v>4</v>
      </c>
      <c r="V34" s="335">
        <v>3104</v>
      </c>
      <c r="W34" s="335">
        <v>180</v>
      </c>
      <c r="X34" s="335">
        <v>6120</v>
      </c>
      <c r="Y34" s="335">
        <v>6620</v>
      </c>
      <c r="Z34" s="335">
        <v>1284</v>
      </c>
      <c r="AA34" s="335">
        <v>623</v>
      </c>
      <c r="AB34" s="335">
        <v>31946</v>
      </c>
      <c r="AC34" s="335">
        <v>16576</v>
      </c>
      <c r="AD34" s="335">
        <v>1640</v>
      </c>
      <c r="AE34" s="335">
        <v>6308</v>
      </c>
      <c r="AF34" s="335">
        <v>61208</v>
      </c>
      <c r="AG34" s="335">
        <v>13702</v>
      </c>
      <c r="AH34" s="335">
        <v>13139</v>
      </c>
      <c r="AI34" s="335">
        <v>10406</v>
      </c>
      <c r="AJ34" s="335">
        <v>4868</v>
      </c>
      <c r="AK34" s="335">
        <v>19639</v>
      </c>
      <c r="AL34" s="335">
        <v>9915</v>
      </c>
      <c r="AM34" s="335">
        <v>0</v>
      </c>
      <c r="AN34" s="335">
        <v>2167</v>
      </c>
      <c r="AO34" s="335">
        <v>236514</v>
      </c>
      <c r="AP34" s="335">
        <v>1939</v>
      </c>
      <c r="AQ34" s="335">
        <v>169192</v>
      </c>
      <c r="AR34" s="335">
        <v>179</v>
      </c>
      <c r="AS34" s="335">
        <v>187206</v>
      </c>
      <c r="AT34" s="335">
        <v>-339</v>
      </c>
      <c r="AU34" s="335">
        <v>358177</v>
      </c>
      <c r="AV34" s="335">
        <v>594691</v>
      </c>
      <c r="AW34" s="335">
        <v>54678</v>
      </c>
      <c r="AX34" s="335">
        <v>412855</v>
      </c>
      <c r="AY34" s="335">
        <v>649369</v>
      </c>
      <c r="AZ34" s="335">
        <v>-370299</v>
      </c>
      <c r="BA34" s="335">
        <v>42556</v>
      </c>
      <c r="BB34" s="335">
        <v>279070</v>
      </c>
    </row>
    <row r="35" spans="2:54" ht="15" customHeight="1">
      <c r="B35" s="8" t="s">
        <v>338</v>
      </c>
      <c r="C35" s="8" t="s">
        <v>339</v>
      </c>
      <c r="D35" s="335">
        <v>0</v>
      </c>
      <c r="E35" s="335">
        <v>0</v>
      </c>
      <c r="F35" s="335">
        <v>0</v>
      </c>
      <c r="G35" s="335">
        <v>0</v>
      </c>
      <c r="H35" s="335">
        <v>0</v>
      </c>
      <c r="I35" s="335">
        <v>0</v>
      </c>
      <c r="J35" s="335">
        <v>0</v>
      </c>
      <c r="K35" s="335">
        <v>0</v>
      </c>
      <c r="L35" s="335">
        <v>0</v>
      </c>
      <c r="M35" s="335">
        <v>0</v>
      </c>
      <c r="N35" s="335">
        <v>0</v>
      </c>
      <c r="O35" s="335">
        <v>0</v>
      </c>
      <c r="P35" s="335">
        <v>0</v>
      </c>
      <c r="Q35" s="335">
        <v>0</v>
      </c>
      <c r="R35" s="335">
        <v>0</v>
      </c>
      <c r="S35" s="335">
        <v>0</v>
      </c>
      <c r="T35" s="335">
        <v>0</v>
      </c>
      <c r="U35" s="335">
        <v>0</v>
      </c>
      <c r="V35" s="335">
        <v>0</v>
      </c>
      <c r="W35" s="335">
        <v>0</v>
      </c>
      <c r="X35" s="335">
        <v>0</v>
      </c>
      <c r="Y35" s="335">
        <v>0</v>
      </c>
      <c r="Z35" s="335">
        <v>0</v>
      </c>
      <c r="AA35" s="335">
        <v>0</v>
      </c>
      <c r="AB35" s="335">
        <v>0</v>
      </c>
      <c r="AC35" s="335">
        <v>0</v>
      </c>
      <c r="AD35" s="335">
        <v>0</v>
      </c>
      <c r="AE35" s="335">
        <v>0</v>
      </c>
      <c r="AF35" s="335">
        <v>0</v>
      </c>
      <c r="AG35" s="335">
        <v>0</v>
      </c>
      <c r="AH35" s="335">
        <v>0</v>
      </c>
      <c r="AI35" s="335">
        <v>0</v>
      </c>
      <c r="AJ35" s="335">
        <v>0</v>
      </c>
      <c r="AK35" s="335">
        <v>0</v>
      </c>
      <c r="AL35" s="335">
        <v>0</v>
      </c>
      <c r="AM35" s="335">
        <v>0</v>
      </c>
      <c r="AN35" s="335">
        <v>5061</v>
      </c>
      <c r="AO35" s="335">
        <v>5061</v>
      </c>
      <c r="AP35" s="335">
        <v>0</v>
      </c>
      <c r="AQ35" s="335">
        <v>14503</v>
      </c>
      <c r="AR35" s="335">
        <v>456433</v>
      </c>
      <c r="AS35" s="335">
        <v>0</v>
      </c>
      <c r="AT35" s="335">
        <v>0</v>
      </c>
      <c r="AU35" s="335">
        <v>470936</v>
      </c>
      <c r="AV35" s="335">
        <v>475997</v>
      </c>
      <c r="AW35" s="335">
        <v>0</v>
      </c>
      <c r="AX35" s="335">
        <v>470936</v>
      </c>
      <c r="AY35" s="335">
        <v>475997</v>
      </c>
      <c r="AZ35" s="335">
        <v>0</v>
      </c>
      <c r="BA35" s="335">
        <v>470936</v>
      </c>
      <c r="BB35" s="335">
        <v>475997</v>
      </c>
    </row>
    <row r="36" spans="2:54" ht="15" customHeight="1">
      <c r="B36" s="8" t="s">
        <v>340</v>
      </c>
      <c r="C36" s="8" t="s">
        <v>341</v>
      </c>
      <c r="D36" s="335">
        <v>7</v>
      </c>
      <c r="E36" s="335">
        <v>14</v>
      </c>
      <c r="F36" s="335">
        <v>77</v>
      </c>
      <c r="G36" s="335">
        <v>1</v>
      </c>
      <c r="H36" s="335">
        <v>26</v>
      </c>
      <c r="I36" s="335">
        <v>461</v>
      </c>
      <c r="J36" s="335">
        <v>6</v>
      </c>
      <c r="K36" s="335">
        <v>20</v>
      </c>
      <c r="L36" s="335">
        <v>122</v>
      </c>
      <c r="M36" s="335">
        <v>34</v>
      </c>
      <c r="N36" s="335">
        <v>1</v>
      </c>
      <c r="O36" s="335">
        <v>91</v>
      </c>
      <c r="P36" s="335">
        <v>90</v>
      </c>
      <c r="Q36" s="335">
        <v>68</v>
      </c>
      <c r="R36" s="335">
        <v>16</v>
      </c>
      <c r="S36" s="335">
        <v>101</v>
      </c>
      <c r="T36" s="335">
        <v>47</v>
      </c>
      <c r="U36" s="335">
        <v>1</v>
      </c>
      <c r="V36" s="335">
        <v>158</v>
      </c>
      <c r="W36" s="335">
        <v>1</v>
      </c>
      <c r="X36" s="335">
        <v>115</v>
      </c>
      <c r="Y36" s="335">
        <v>357</v>
      </c>
      <c r="Z36" s="335">
        <v>5</v>
      </c>
      <c r="AA36" s="335">
        <v>15</v>
      </c>
      <c r="AB36" s="335">
        <v>175</v>
      </c>
      <c r="AC36" s="335">
        <v>57</v>
      </c>
      <c r="AD36" s="335">
        <v>0</v>
      </c>
      <c r="AE36" s="335">
        <v>247</v>
      </c>
      <c r="AF36" s="335">
        <v>1446</v>
      </c>
      <c r="AG36" s="335">
        <v>71</v>
      </c>
      <c r="AH36" s="335">
        <v>0</v>
      </c>
      <c r="AI36" s="335">
        <v>82</v>
      </c>
      <c r="AJ36" s="335">
        <v>0</v>
      </c>
      <c r="AK36" s="335">
        <v>240</v>
      </c>
      <c r="AL36" s="335">
        <v>180</v>
      </c>
      <c r="AM36" s="335">
        <v>0</v>
      </c>
      <c r="AN36" s="335">
        <v>123</v>
      </c>
      <c r="AO36" s="335">
        <v>4455</v>
      </c>
      <c r="AP36" s="335">
        <v>0</v>
      </c>
      <c r="AQ36" s="335">
        <v>74938</v>
      </c>
      <c r="AR36" s="335">
        <v>220253</v>
      </c>
      <c r="AS36" s="335">
        <v>301804</v>
      </c>
      <c r="AT36" s="335">
        <v>0</v>
      </c>
      <c r="AU36" s="335">
        <v>596995</v>
      </c>
      <c r="AV36" s="335">
        <v>601450</v>
      </c>
      <c r="AW36" s="335">
        <v>46207</v>
      </c>
      <c r="AX36" s="335">
        <v>643202</v>
      </c>
      <c r="AY36" s="335">
        <v>647657</v>
      </c>
      <c r="AZ36" s="335">
        <v>-211347</v>
      </c>
      <c r="BA36" s="335">
        <v>431855</v>
      </c>
      <c r="BB36" s="335">
        <v>436310</v>
      </c>
    </row>
    <row r="37" spans="2:54" ht="15" customHeight="1">
      <c r="B37" s="8" t="s">
        <v>342</v>
      </c>
      <c r="C37" s="8" t="s">
        <v>464</v>
      </c>
      <c r="D37" s="335">
        <v>0</v>
      </c>
      <c r="E37" s="335">
        <v>0</v>
      </c>
      <c r="F37" s="335">
        <v>0</v>
      </c>
      <c r="G37" s="335">
        <v>0</v>
      </c>
      <c r="H37" s="335">
        <v>0</v>
      </c>
      <c r="I37" s="335">
        <v>7</v>
      </c>
      <c r="J37" s="335">
        <v>0</v>
      </c>
      <c r="K37" s="335">
        <v>0</v>
      </c>
      <c r="L37" s="335">
        <v>0</v>
      </c>
      <c r="M37" s="335">
        <v>1</v>
      </c>
      <c r="N37" s="335">
        <v>0</v>
      </c>
      <c r="O37" s="335">
        <v>0</v>
      </c>
      <c r="P37" s="335">
        <v>0</v>
      </c>
      <c r="Q37" s="335">
        <v>0</v>
      </c>
      <c r="R37" s="335">
        <v>0</v>
      </c>
      <c r="S37" s="335">
        <v>0</v>
      </c>
      <c r="T37" s="335">
        <v>0</v>
      </c>
      <c r="U37" s="335">
        <v>0</v>
      </c>
      <c r="V37" s="335">
        <v>0</v>
      </c>
      <c r="W37" s="335">
        <v>0</v>
      </c>
      <c r="X37" s="335">
        <v>0</v>
      </c>
      <c r="Y37" s="335">
        <v>0</v>
      </c>
      <c r="Z37" s="335">
        <v>5</v>
      </c>
      <c r="AA37" s="335">
        <v>0</v>
      </c>
      <c r="AB37" s="335">
        <v>16</v>
      </c>
      <c r="AC37" s="335">
        <v>29</v>
      </c>
      <c r="AD37" s="335">
        <v>7</v>
      </c>
      <c r="AE37" s="335">
        <v>465</v>
      </c>
      <c r="AF37" s="335">
        <v>124</v>
      </c>
      <c r="AG37" s="335">
        <v>9</v>
      </c>
      <c r="AH37" s="335">
        <v>5</v>
      </c>
      <c r="AI37" s="335">
        <v>12694</v>
      </c>
      <c r="AJ37" s="335">
        <v>0</v>
      </c>
      <c r="AK37" s="335">
        <v>10</v>
      </c>
      <c r="AL37" s="335">
        <v>82</v>
      </c>
      <c r="AM37" s="335">
        <v>0</v>
      </c>
      <c r="AN37" s="335">
        <v>6</v>
      </c>
      <c r="AO37" s="335">
        <v>13460</v>
      </c>
      <c r="AP37" s="335">
        <v>6735</v>
      </c>
      <c r="AQ37" s="335">
        <v>167019</v>
      </c>
      <c r="AR37" s="335">
        <v>699582</v>
      </c>
      <c r="AS37" s="335">
        <v>0</v>
      </c>
      <c r="AT37" s="335">
        <v>0</v>
      </c>
      <c r="AU37" s="335">
        <v>873336</v>
      </c>
      <c r="AV37" s="335">
        <v>886796</v>
      </c>
      <c r="AW37" s="335">
        <v>31612</v>
      </c>
      <c r="AX37" s="335">
        <v>904948</v>
      </c>
      <c r="AY37" s="335">
        <v>918408</v>
      </c>
      <c r="AZ37" s="335">
        <v>-18369</v>
      </c>
      <c r="BA37" s="335">
        <v>886579</v>
      </c>
      <c r="BB37" s="335">
        <v>900039</v>
      </c>
    </row>
    <row r="38" spans="2:54" ht="15" customHeight="1">
      <c r="B38" s="8" t="s">
        <v>343</v>
      </c>
      <c r="C38" s="8" t="s">
        <v>465</v>
      </c>
      <c r="D38" s="335">
        <v>310</v>
      </c>
      <c r="E38" s="335">
        <v>29</v>
      </c>
      <c r="F38" s="335">
        <v>298</v>
      </c>
      <c r="G38" s="335">
        <v>23</v>
      </c>
      <c r="H38" s="335">
        <v>85</v>
      </c>
      <c r="I38" s="335">
        <v>1766</v>
      </c>
      <c r="J38" s="335">
        <v>144</v>
      </c>
      <c r="K38" s="335">
        <v>135</v>
      </c>
      <c r="L38" s="335">
        <v>206</v>
      </c>
      <c r="M38" s="335">
        <v>230</v>
      </c>
      <c r="N38" s="335">
        <v>132</v>
      </c>
      <c r="O38" s="335">
        <v>42</v>
      </c>
      <c r="P38" s="335">
        <v>195</v>
      </c>
      <c r="Q38" s="335">
        <v>71</v>
      </c>
      <c r="R38" s="335">
        <v>27</v>
      </c>
      <c r="S38" s="335">
        <v>19</v>
      </c>
      <c r="T38" s="335">
        <v>15</v>
      </c>
      <c r="U38" s="335">
        <v>0</v>
      </c>
      <c r="V38" s="335">
        <v>165</v>
      </c>
      <c r="W38" s="335">
        <v>41</v>
      </c>
      <c r="X38" s="335">
        <v>687</v>
      </c>
      <c r="Y38" s="335">
        <v>741</v>
      </c>
      <c r="Z38" s="335">
        <v>373</v>
      </c>
      <c r="AA38" s="335">
        <v>121</v>
      </c>
      <c r="AB38" s="335">
        <v>496</v>
      </c>
      <c r="AC38" s="335">
        <v>967</v>
      </c>
      <c r="AD38" s="335">
        <v>125</v>
      </c>
      <c r="AE38" s="335">
        <v>889</v>
      </c>
      <c r="AF38" s="335">
        <v>363</v>
      </c>
      <c r="AG38" s="335">
        <v>1</v>
      </c>
      <c r="AH38" s="335">
        <v>826</v>
      </c>
      <c r="AI38" s="335">
        <v>929</v>
      </c>
      <c r="AJ38" s="335">
        <v>0</v>
      </c>
      <c r="AK38" s="335">
        <v>892</v>
      </c>
      <c r="AL38" s="335">
        <v>1536</v>
      </c>
      <c r="AM38" s="335">
        <v>0</v>
      </c>
      <c r="AN38" s="335">
        <v>12</v>
      </c>
      <c r="AO38" s="335">
        <v>12891</v>
      </c>
      <c r="AP38" s="335">
        <v>0</v>
      </c>
      <c r="AQ38" s="335">
        <v>55969</v>
      </c>
      <c r="AR38" s="335">
        <v>0</v>
      </c>
      <c r="AS38" s="335">
        <v>0</v>
      </c>
      <c r="AT38" s="335">
        <v>0</v>
      </c>
      <c r="AU38" s="335">
        <v>55969</v>
      </c>
      <c r="AV38" s="335">
        <v>68860</v>
      </c>
      <c r="AW38" s="335">
        <v>9456</v>
      </c>
      <c r="AX38" s="335">
        <v>65425</v>
      </c>
      <c r="AY38" s="335">
        <v>78316</v>
      </c>
      <c r="AZ38" s="335">
        <v>-2898</v>
      </c>
      <c r="BA38" s="335">
        <v>62527</v>
      </c>
      <c r="BB38" s="335">
        <v>75418</v>
      </c>
    </row>
    <row r="39" spans="2:54" ht="15" customHeight="1">
      <c r="B39" s="8" t="s">
        <v>344</v>
      </c>
      <c r="C39" s="8" t="s">
        <v>345</v>
      </c>
      <c r="D39" s="335">
        <v>2460</v>
      </c>
      <c r="E39" s="335">
        <v>440</v>
      </c>
      <c r="F39" s="335">
        <v>10357</v>
      </c>
      <c r="G39" s="335">
        <v>622</v>
      </c>
      <c r="H39" s="335">
        <v>3122</v>
      </c>
      <c r="I39" s="335">
        <v>75578</v>
      </c>
      <c r="J39" s="335">
        <v>4055</v>
      </c>
      <c r="K39" s="335">
        <v>10285</v>
      </c>
      <c r="L39" s="335">
        <v>9966</v>
      </c>
      <c r="M39" s="335">
        <v>5832</v>
      </c>
      <c r="N39" s="335">
        <v>1716</v>
      </c>
      <c r="O39" s="335">
        <v>4270</v>
      </c>
      <c r="P39" s="335">
        <v>5190</v>
      </c>
      <c r="Q39" s="335">
        <v>6845</v>
      </c>
      <c r="R39" s="335">
        <v>1502</v>
      </c>
      <c r="S39" s="335">
        <v>2730</v>
      </c>
      <c r="T39" s="335">
        <v>1473</v>
      </c>
      <c r="U39" s="335">
        <v>9</v>
      </c>
      <c r="V39" s="335">
        <v>24086</v>
      </c>
      <c r="W39" s="335">
        <v>1792</v>
      </c>
      <c r="X39" s="335">
        <v>76891</v>
      </c>
      <c r="Y39" s="335">
        <v>39665</v>
      </c>
      <c r="Z39" s="335">
        <v>5791</v>
      </c>
      <c r="AA39" s="335">
        <v>3968</v>
      </c>
      <c r="AB39" s="335">
        <v>62068</v>
      </c>
      <c r="AC39" s="335">
        <v>35291</v>
      </c>
      <c r="AD39" s="335">
        <v>14732</v>
      </c>
      <c r="AE39" s="335">
        <v>81552</v>
      </c>
      <c r="AF39" s="335">
        <v>41007</v>
      </c>
      <c r="AG39" s="335">
        <v>42868</v>
      </c>
      <c r="AH39" s="335">
        <v>40039</v>
      </c>
      <c r="AI39" s="335">
        <v>41150</v>
      </c>
      <c r="AJ39" s="335">
        <v>5950</v>
      </c>
      <c r="AK39" s="335">
        <v>71885</v>
      </c>
      <c r="AL39" s="335">
        <v>13904</v>
      </c>
      <c r="AM39" s="335">
        <v>0</v>
      </c>
      <c r="AN39" s="335">
        <v>1409</v>
      </c>
      <c r="AO39" s="335">
        <v>750500</v>
      </c>
      <c r="AP39" s="335">
        <v>843</v>
      </c>
      <c r="AQ39" s="335">
        <v>33591</v>
      </c>
      <c r="AR39" s="335">
        <v>558</v>
      </c>
      <c r="AS39" s="335">
        <v>41852</v>
      </c>
      <c r="AT39" s="335">
        <v>0</v>
      </c>
      <c r="AU39" s="335">
        <v>76844</v>
      </c>
      <c r="AV39" s="335">
        <v>827344</v>
      </c>
      <c r="AW39" s="335">
        <v>33074</v>
      </c>
      <c r="AX39" s="335">
        <v>109918</v>
      </c>
      <c r="AY39" s="335">
        <v>860418</v>
      </c>
      <c r="AZ39" s="335">
        <v>-401628</v>
      </c>
      <c r="BA39" s="335">
        <v>-291710</v>
      </c>
      <c r="BB39" s="335">
        <v>458790</v>
      </c>
    </row>
    <row r="40" spans="2:54" ht="15" customHeight="1">
      <c r="B40" s="8" t="s">
        <v>346</v>
      </c>
      <c r="C40" s="8" t="s">
        <v>466</v>
      </c>
      <c r="D40" s="335">
        <v>103</v>
      </c>
      <c r="E40" s="335">
        <v>3</v>
      </c>
      <c r="F40" s="335">
        <v>75</v>
      </c>
      <c r="G40" s="335">
        <v>1</v>
      </c>
      <c r="H40" s="335">
        <v>8</v>
      </c>
      <c r="I40" s="335">
        <v>272</v>
      </c>
      <c r="J40" s="335">
        <v>42</v>
      </c>
      <c r="K40" s="335">
        <v>28</v>
      </c>
      <c r="L40" s="335">
        <v>50</v>
      </c>
      <c r="M40" s="335">
        <v>30</v>
      </c>
      <c r="N40" s="335">
        <v>2</v>
      </c>
      <c r="O40" s="335">
        <v>11</v>
      </c>
      <c r="P40" s="335">
        <v>18</v>
      </c>
      <c r="Q40" s="335">
        <v>37</v>
      </c>
      <c r="R40" s="335">
        <v>3</v>
      </c>
      <c r="S40" s="335">
        <v>22</v>
      </c>
      <c r="T40" s="335">
        <v>2</v>
      </c>
      <c r="U40" s="335">
        <v>0</v>
      </c>
      <c r="V40" s="335">
        <v>163</v>
      </c>
      <c r="W40" s="335">
        <v>4</v>
      </c>
      <c r="X40" s="335">
        <v>250</v>
      </c>
      <c r="Y40" s="335">
        <v>54</v>
      </c>
      <c r="Z40" s="335">
        <v>13</v>
      </c>
      <c r="AA40" s="335">
        <v>4</v>
      </c>
      <c r="AB40" s="335">
        <v>452</v>
      </c>
      <c r="AC40" s="335">
        <v>79</v>
      </c>
      <c r="AD40" s="335">
        <v>502</v>
      </c>
      <c r="AE40" s="335">
        <v>247</v>
      </c>
      <c r="AF40" s="335">
        <v>2514</v>
      </c>
      <c r="AG40" s="335">
        <v>212</v>
      </c>
      <c r="AH40" s="335">
        <v>4261</v>
      </c>
      <c r="AI40" s="335">
        <v>22112</v>
      </c>
      <c r="AJ40" s="335">
        <v>179</v>
      </c>
      <c r="AK40" s="335">
        <v>704</v>
      </c>
      <c r="AL40" s="335">
        <v>5907</v>
      </c>
      <c r="AM40" s="335">
        <v>0</v>
      </c>
      <c r="AN40" s="335">
        <v>171</v>
      </c>
      <c r="AO40" s="335">
        <v>38535</v>
      </c>
      <c r="AP40" s="335">
        <v>50716</v>
      </c>
      <c r="AQ40" s="335">
        <v>305643</v>
      </c>
      <c r="AR40" s="335">
        <v>0</v>
      </c>
      <c r="AS40" s="335">
        <v>1544</v>
      </c>
      <c r="AT40" s="335">
        <v>0</v>
      </c>
      <c r="AU40" s="335">
        <v>357903</v>
      </c>
      <c r="AV40" s="335">
        <v>396438</v>
      </c>
      <c r="AW40" s="335">
        <v>31278</v>
      </c>
      <c r="AX40" s="335">
        <v>389181</v>
      </c>
      <c r="AY40" s="335">
        <v>427716</v>
      </c>
      <c r="AZ40" s="335">
        <v>-66141</v>
      </c>
      <c r="BA40" s="335">
        <v>323040</v>
      </c>
      <c r="BB40" s="335">
        <v>361575</v>
      </c>
    </row>
    <row r="41" spans="2:54" ht="15" customHeight="1">
      <c r="B41" s="8" t="s">
        <v>347</v>
      </c>
      <c r="C41" s="8" t="s">
        <v>467</v>
      </c>
      <c r="D41" s="335">
        <v>84</v>
      </c>
      <c r="E41" s="335">
        <v>23</v>
      </c>
      <c r="F41" s="335">
        <v>178</v>
      </c>
      <c r="G41" s="335">
        <v>20</v>
      </c>
      <c r="H41" s="335">
        <v>107</v>
      </c>
      <c r="I41" s="335">
        <v>865</v>
      </c>
      <c r="J41" s="335">
        <v>14</v>
      </c>
      <c r="K41" s="335">
        <v>51</v>
      </c>
      <c r="L41" s="335">
        <v>193</v>
      </c>
      <c r="M41" s="335">
        <v>55</v>
      </c>
      <c r="N41" s="335">
        <v>36</v>
      </c>
      <c r="O41" s="335">
        <v>104</v>
      </c>
      <c r="P41" s="335">
        <v>95</v>
      </c>
      <c r="Q41" s="335">
        <v>139</v>
      </c>
      <c r="R41" s="335">
        <v>56</v>
      </c>
      <c r="S41" s="335">
        <v>87</v>
      </c>
      <c r="T41" s="335">
        <v>29</v>
      </c>
      <c r="U41" s="335">
        <v>0</v>
      </c>
      <c r="V41" s="335">
        <v>449</v>
      </c>
      <c r="W41" s="335">
        <v>30</v>
      </c>
      <c r="X41" s="335">
        <v>566</v>
      </c>
      <c r="Y41" s="335">
        <v>19</v>
      </c>
      <c r="Z41" s="335">
        <v>34</v>
      </c>
      <c r="AA41" s="335">
        <v>186</v>
      </c>
      <c r="AB41" s="335">
        <v>1573</v>
      </c>
      <c r="AC41" s="335">
        <v>951</v>
      </c>
      <c r="AD41" s="335">
        <v>195</v>
      </c>
      <c r="AE41" s="335">
        <v>1268</v>
      </c>
      <c r="AF41" s="335">
        <v>629</v>
      </c>
      <c r="AG41" s="335">
        <v>1259</v>
      </c>
      <c r="AH41" s="335">
        <v>1676</v>
      </c>
      <c r="AI41" s="335">
        <v>2178</v>
      </c>
      <c r="AJ41" s="335">
        <v>354</v>
      </c>
      <c r="AK41" s="335">
        <v>666</v>
      </c>
      <c r="AL41" s="335">
        <v>614</v>
      </c>
      <c r="AM41" s="335">
        <v>0</v>
      </c>
      <c r="AN41" s="335">
        <v>9</v>
      </c>
      <c r="AO41" s="335">
        <v>14792</v>
      </c>
      <c r="AP41" s="335">
        <v>0</v>
      </c>
      <c r="AQ41" s="335">
        <v>0</v>
      </c>
      <c r="AR41" s="335">
        <v>0</v>
      </c>
      <c r="AS41" s="335">
        <v>0</v>
      </c>
      <c r="AT41" s="335">
        <v>0</v>
      </c>
      <c r="AU41" s="335">
        <v>0</v>
      </c>
      <c r="AV41" s="335">
        <v>14792</v>
      </c>
      <c r="AW41" s="335">
        <v>0</v>
      </c>
      <c r="AX41" s="335">
        <v>0</v>
      </c>
      <c r="AY41" s="335">
        <v>14792</v>
      </c>
      <c r="AZ41" s="335">
        <v>0</v>
      </c>
      <c r="BA41" s="335">
        <v>0</v>
      </c>
      <c r="BB41" s="335">
        <v>14792</v>
      </c>
    </row>
    <row r="42" spans="2:54" ht="15" customHeight="1">
      <c r="B42" s="8" t="s">
        <v>348</v>
      </c>
      <c r="C42" s="8" t="s">
        <v>468</v>
      </c>
      <c r="D42" s="335">
        <v>537</v>
      </c>
      <c r="E42" s="335">
        <v>137</v>
      </c>
      <c r="F42" s="335">
        <v>1133</v>
      </c>
      <c r="G42" s="335">
        <v>68</v>
      </c>
      <c r="H42" s="335">
        <v>482</v>
      </c>
      <c r="I42" s="335">
        <v>1071</v>
      </c>
      <c r="J42" s="335">
        <v>312</v>
      </c>
      <c r="K42" s="335">
        <v>828</v>
      </c>
      <c r="L42" s="335">
        <v>1786</v>
      </c>
      <c r="M42" s="335">
        <v>3360</v>
      </c>
      <c r="N42" s="335">
        <v>403</v>
      </c>
      <c r="O42" s="335">
        <v>622</v>
      </c>
      <c r="P42" s="335">
        <v>873</v>
      </c>
      <c r="Q42" s="335">
        <v>891</v>
      </c>
      <c r="R42" s="335">
        <v>92</v>
      </c>
      <c r="S42" s="335">
        <v>54</v>
      </c>
      <c r="T42" s="335">
        <v>124</v>
      </c>
      <c r="U42" s="335">
        <v>17</v>
      </c>
      <c r="V42" s="335">
        <v>2604</v>
      </c>
      <c r="W42" s="335">
        <v>102</v>
      </c>
      <c r="X42" s="335">
        <v>10362</v>
      </c>
      <c r="Y42" s="335">
        <v>1904</v>
      </c>
      <c r="Z42" s="335">
        <v>352</v>
      </c>
      <c r="AA42" s="335">
        <v>481</v>
      </c>
      <c r="AB42" s="335">
        <v>2858</v>
      </c>
      <c r="AC42" s="335">
        <v>3033</v>
      </c>
      <c r="AD42" s="335">
        <v>2015</v>
      </c>
      <c r="AE42" s="335">
        <v>2950</v>
      </c>
      <c r="AF42" s="335">
        <v>1350</v>
      </c>
      <c r="AG42" s="335">
        <v>177</v>
      </c>
      <c r="AH42" s="335">
        <v>2823</v>
      </c>
      <c r="AI42" s="335">
        <v>2503</v>
      </c>
      <c r="AJ42" s="335">
        <v>966</v>
      </c>
      <c r="AK42" s="335">
        <v>1766</v>
      </c>
      <c r="AL42" s="335">
        <v>1517</v>
      </c>
      <c r="AM42" s="335">
        <v>7</v>
      </c>
      <c r="AN42" s="335">
        <v>0</v>
      </c>
      <c r="AO42" s="335">
        <v>50560</v>
      </c>
      <c r="AP42" s="335">
        <v>0</v>
      </c>
      <c r="AQ42" s="335">
        <v>17</v>
      </c>
      <c r="AR42" s="335">
        <v>0</v>
      </c>
      <c r="AS42" s="335">
        <v>0</v>
      </c>
      <c r="AT42" s="335">
        <v>0</v>
      </c>
      <c r="AU42" s="335">
        <v>17</v>
      </c>
      <c r="AV42" s="335">
        <v>50577</v>
      </c>
      <c r="AW42" s="335">
        <v>29984</v>
      </c>
      <c r="AX42" s="335">
        <v>30001</v>
      </c>
      <c r="AY42" s="335">
        <v>80561</v>
      </c>
      <c r="AZ42" s="335">
        <v>-30451</v>
      </c>
      <c r="BA42" s="335">
        <v>-450</v>
      </c>
      <c r="BB42" s="335">
        <v>50110</v>
      </c>
    </row>
    <row r="43" spans="2:54" ht="15" customHeight="1">
      <c r="B43" s="8" t="s">
        <v>350</v>
      </c>
      <c r="C43" s="8" t="s">
        <v>7</v>
      </c>
      <c r="D43" s="335">
        <v>41370</v>
      </c>
      <c r="E43" s="335">
        <v>6091</v>
      </c>
      <c r="F43" s="335">
        <v>170710</v>
      </c>
      <c r="G43" s="335">
        <v>9505</v>
      </c>
      <c r="H43" s="335">
        <v>76350</v>
      </c>
      <c r="I43" s="335">
        <v>1161629</v>
      </c>
      <c r="J43" s="335">
        <v>503736</v>
      </c>
      <c r="K43" s="335">
        <v>129934</v>
      </c>
      <c r="L43" s="335">
        <v>102611</v>
      </c>
      <c r="M43" s="335">
        <v>377058</v>
      </c>
      <c r="N43" s="335">
        <v>99193</v>
      </c>
      <c r="O43" s="335">
        <v>69937</v>
      </c>
      <c r="P43" s="335">
        <v>56298</v>
      </c>
      <c r="Q43" s="335">
        <v>74344</v>
      </c>
      <c r="R43" s="335">
        <v>22015</v>
      </c>
      <c r="S43" s="335">
        <v>38339</v>
      </c>
      <c r="T43" s="335">
        <v>19382</v>
      </c>
      <c r="U43" s="335">
        <v>157</v>
      </c>
      <c r="V43" s="335">
        <v>715967</v>
      </c>
      <c r="W43" s="335">
        <v>20652</v>
      </c>
      <c r="X43" s="335">
        <v>368353</v>
      </c>
      <c r="Y43" s="335">
        <v>322334</v>
      </c>
      <c r="Z43" s="335">
        <v>21511</v>
      </c>
      <c r="AA43" s="335">
        <v>22836</v>
      </c>
      <c r="AB43" s="335">
        <v>238325</v>
      </c>
      <c r="AC43" s="335">
        <v>108795</v>
      </c>
      <c r="AD43" s="335">
        <v>121564</v>
      </c>
      <c r="AE43" s="335">
        <v>340360</v>
      </c>
      <c r="AF43" s="335">
        <v>141070</v>
      </c>
      <c r="AG43" s="335">
        <v>137161</v>
      </c>
      <c r="AH43" s="335">
        <v>129270</v>
      </c>
      <c r="AI43" s="335">
        <v>368044</v>
      </c>
      <c r="AJ43" s="335">
        <v>29545</v>
      </c>
      <c r="AK43" s="335">
        <v>179034</v>
      </c>
      <c r="AL43" s="335">
        <v>156581</v>
      </c>
      <c r="AM43" s="335">
        <v>14792</v>
      </c>
      <c r="AN43" s="335">
        <v>17537</v>
      </c>
      <c r="AO43" s="335">
        <v>6412390</v>
      </c>
      <c r="AP43" s="335">
        <v>99824</v>
      </c>
      <c r="AQ43" s="335">
        <v>2940463</v>
      </c>
      <c r="AR43" s="335">
        <v>1388431</v>
      </c>
      <c r="AS43" s="335">
        <v>1754793</v>
      </c>
      <c r="AT43" s="335">
        <v>-61115</v>
      </c>
      <c r="AU43" s="335">
        <v>6122396</v>
      </c>
      <c r="AV43" s="335">
        <v>12534786</v>
      </c>
      <c r="AW43" s="335">
        <v>6003589</v>
      </c>
      <c r="AX43" s="335">
        <v>12125985</v>
      </c>
      <c r="AY43" s="335">
        <v>18538375</v>
      </c>
      <c r="AZ43" s="335">
        <v>-6058510</v>
      </c>
      <c r="BA43" s="335">
        <v>6067475</v>
      </c>
      <c r="BB43" s="335">
        <v>12479865</v>
      </c>
    </row>
    <row r="44" spans="2:54" ht="15" customHeight="1">
      <c r="B44" s="8" t="s">
        <v>351</v>
      </c>
      <c r="C44" s="8" t="s">
        <v>366</v>
      </c>
      <c r="D44" s="335">
        <v>769</v>
      </c>
      <c r="E44" s="335">
        <v>457</v>
      </c>
      <c r="F44" s="335">
        <v>1434</v>
      </c>
      <c r="G44" s="335">
        <v>148</v>
      </c>
      <c r="H44" s="335">
        <v>1289</v>
      </c>
      <c r="I44" s="335">
        <v>14400</v>
      </c>
      <c r="J44" s="335">
        <v>1502</v>
      </c>
      <c r="K44" s="335">
        <v>2215</v>
      </c>
      <c r="L44" s="335">
        <v>2287</v>
      </c>
      <c r="M44" s="335">
        <v>2373</v>
      </c>
      <c r="N44" s="335">
        <v>688</v>
      </c>
      <c r="O44" s="335">
        <v>1642</v>
      </c>
      <c r="P44" s="335">
        <v>958</v>
      </c>
      <c r="Q44" s="335">
        <v>1765</v>
      </c>
      <c r="R44" s="335">
        <v>451</v>
      </c>
      <c r="S44" s="335">
        <v>572</v>
      </c>
      <c r="T44" s="335">
        <v>236</v>
      </c>
      <c r="U44" s="335">
        <v>0</v>
      </c>
      <c r="V44" s="335">
        <v>4407</v>
      </c>
      <c r="W44" s="335">
        <v>432</v>
      </c>
      <c r="X44" s="335">
        <v>8515</v>
      </c>
      <c r="Y44" s="335">
        <v>2191</v>
      </c>
      <c r="Z44" s="335">
        <v>432</v>
      </c>
      <c r="AA44" s="335">
        <v>1133</v>
      </c>
      <c r="AB44" s="335">
        <v>9945</v>
      </c>
      <c r="AC44" s="335">
        <v>7345</v>
      </c>
      <c r="AD44" s="335">
        <v>936</v>
      </c>
      <c r="AE44" s="335">
        <v>5040</v>
      </c>
      <c r="AF44" s="335">
        <v>1503</v>
      </c>
      <c r="AG44" s="335">
        <v>4615</v>
      </c>
      <c r="AH44" s="335">
        <v>1421</v>
      </c>
      <c r="AI44" s="335">
        <v>7023</v>
      </c>
      <c r="AJ44" s="335">
        <v>2641</v>
      </c>
      <c r="AK44" s="335">
        <v>3959</v>
      </c>
      <c r="AL44" s="335">
        <v>5000</v>
      </c>
      <c r="AM44" s="335">
        <v>0</v>
      </c>
      <c r="AN44" s="335">
        <v>100</v>
      </c>
      <c r="AO44" s="335">
        <v>99824</v>
      </c>
      <c r="AP44" s="336"/>
      <c r="AQ44" s="336"/>
      <c r="AR44" s="336"/>
      <c r="AS44" s="336"/>
      <c r="AT44" s="336"/>
      <c r="AU44" s="336"/>
      <c r="AV44" s="336"/>
      <c r="AW44" s="336"/>
      <c r="AX44" s="336"/>
      <c r="AY44" s="336"/>
      <c r="AZ44" s="336"/>
      <c r="BA44" s="336"/>
      <c r="BB44" s="336"/>
    </row>
    <row r="45" spans="2:54" ht="15" customHeight="1">
      <c r="B45" s="8" t="s">
        <v>367</v>
      </c>
      <c r="C45" s="8" t="s">
        <v>368</v>
      </c>
      <c r="D45" s="335">
        <v>15949</v>
      </c>
      <c r="E45" s="335">
        <v>2977</v>
      </c>
      <c r="F45" s="335">
        <v>42993</v>
      </c>
      <c r="G45" s="335">
        <v>5975</v>
      </c>
      <c r="H45" s="335">
        <v>18446</v>
      </c>
      <c r="I45" s="335">
        <v>143231</v>
      </c>
      <c r="J45" s="335">
        <v>12316</v>
      </c>
      <c r="K45" s="335">
        <v>40905</v>
      </c>
      <c r="L45" s="335">
        <v>28899</v>
      </c>
      <c r="M45" s="335">
        <v>39951</v>
      </c>
      <c r="N45" s="335">
        <v>11973</v>
      </c>
      <c r="O45" s="335">
        <v>37167</v>
      </c>
      <c r="P45" s="335">
        <v>27517</v>
      </c>
      <c r="Q45" s="335">
        <v>38694</v>
      </c>
      <c r="R45" s="335">
        <v>9527</v>
      </c>
      <c r="S45" s="335">
        <v>16877</v>
      </c>
      <c r="T45" s="335">
        <v>9685</v>
      </c>
      <c r="U45" s="335">
        <v>299</v>
      </c>
      <c r="V45" s="335">
        <v>107197</v>
      </c>
      <c r="W45" s="335">
        <v>12806</v>
      </c>
      <c r="X45" s="335">
        <v>254798</v>
      </c>
      <c r="Y45" s="335">
        <v>57957</v>
      </c>
      <c r="Z45" s="335">
        <v>4477</v>
      </c>
      <c r="AA45" s="335">
        <v>29303</v>
      </c>
      <c r="AB45" s="335">
        <v>336126</v>
      </c>
      <c r="AC45" s="335">
        <v>103358</v>
      </c>
      <c r="AD45" s="335">
        <v>41099</v>
      </c>
      <c r="AE45" s="335">
        <v>196552</v>
      </c>
      <c r="AF45" s="335">
        <v>50055</v>
      </c>
      <c r="AG45" s="335">
        <v>161951</v>
      </c>
      <c r="AH45" s="335">
        <v>219967</v>
      </c>
      <c r="AI45" s="335">
        <v>483721</v>
      </c>
      <c r="AJ45" s="335">
        <v>39401</v>
      </c>
      <c r="AK45" s="335">
        <v>163951</v>
      </c>
      <c r="AL45" s="335">
        <v>99997</v>
      </c>
      <c r="AM45" s="335">
        <v>0</v>
      </c>
      <c r="AN45" s="335">
        <v>316</v>
      </c>
      <c r="AO45" s="335">
        <v>2866413</v>
      </c>
      <c r="AP45" s="336"/>
      <c r="AQ45" s="336"/>
      <c r="AR45" s="336"/>
      <c r="AS45" s="336"/>
      <c r="AT45" s="336"/>
      <c r="AU45" s="336"/>
      <c r="AV45" s="336"/>
      <c r="AW45" s="336"/>
      <c r="AX45" s="336"/>
      <c r="AY45" s="336"/>
      <c r="AZ45" s="336"/>
      <c r="BA45" s="336"/>
      <c r="BB45" s="336"/>
    </row>
    <row r="46" spans="2:54" ht="15" customHeight="1">
      <c r="B46" s="8" t="s">
        <v>369</v>
      </c>
      <c r="C46" s="8" t="s">
        <v>370</v>
      </c>
      <c r="D46" s="335">
        <v>15713</v>
      </c>
      <c r="E46" s="335">
        <v>621</v>
      </c>
      <c r="F46" s="335">
        <v>17926</v>
      </c>
      <c r="G46" s="335">
        <v>-1863</v>
      </c>
      <c r="H46" s="335">
        <v>13159</v>
      </c>
      <c r="I46" s="335">
        <v>95531</v>
      </c>
      <c r="J46" s="335">
        <v>66542</v>
      </c>
      <c r="K46" s="335">
        <v>29447</v>
      </c>
      <c r="L46" s="335">
        <v>29459</v>
      </c>
      <c r="M46" s="335">
        <v>79994</v>
      </c>
      <c r="N46" s="335">
        <v>2533</v>
      </c>
      <c r="O46" s="335">
        <v>13250</v>
      </c>
      <c r="P46" s="335">
        <v>10787</v>
      </c>
      <c r="Q46" s="335">
        <v>15082</v>
      </c>
      <c r="R46" s="335">
        <v>-9306</v>
      </c>
      <c r="S46" s="335">
        <v>-3570</v>
      </c>
      <c r="T46" s="335">
        <v>-2792</v>
      </c>
      <c r="U46" s="335">
        <v>-252</v>
      </c>
      <c r="V46" s="335">
        <v>19762</v>
      </c>
      <c r="W46" s="335">
        <v>-2046</v>
      </c>
      <c r="X46" s="335">
        <v>25604</v>
      </c>
      <c r="Y46" s="335">
        <v>47153</v>
      </c>
      <c r="Z46" s="335">
        <v>16840</v>
      </c>
      <c r="AA46" s="335">
        <v>3553</v>
      </c>
      <c r="AB46" s="335">
        <v>34288</v>
      </c>
      <c r="AC46" s="335">
        <v>51052</v>
      </c>
      <c r="AD46" s="335">
        <v>239027</v>
      </c>
      <c r="AE46" s="335">
        <v>33972</v>
      </c>
      <c r="AF46" s="335">
        <v>25536</v>
      </c>
      <c r="AG46" s="335">
        <v>0</v>
      </c>
      <c r="AH46" s="335">
        <v>7016</v>
      </c>
      <c r="AI46" s="335">
        <v>-13348</v>
      </c>
      <c r="AJ46" s="335">
        <v>-230</v>
      </c>
      <c r="AK46" s="335">
        <v>32163</v>
      </c>
      <c r="AL46" s="335">
        <v>17266</v>
      </c>
      <c r="AM46" s="335">
        <v>0</v>
      </c>
      <c r="AN46" s="335">
        <v>28285</v>
      </c>
      <c r="AO46" s="335">
        <v>938154</v>
      </c>
      <c r="AP46" s="336"/>
      <c r="AQ46" s="336"/>
      <c r="AR46" s="336"/>
      <c r="AS46" s="336"/>
      <c r="AT46" s="336"/>
      <c r="AU46" s="336"/>
      <c r="AV46" s="336"/>
      <c r="AW46" s="336"/>
      <c r="AX46" s="336"/>
      <c r="AY46" s="336"/>
      <c r="AZ46" s="336"/>
      <c r="BA46" s="336"/>
      <c r="BB46" s="336"/>
    </row>
    <row r="47" spans="2:54" ht="15" customHeight="1">
      <c r="B47" s="8" t="s">
        <v>371</v>
      </c>
      <c r="C47" s="8" t="s">
        <v>372</v>
      </c>
      <c r="D47" s="335">
        <v>12279</v>
      </c>
      <c r="E47" s="335">
        <v>3069</v>
      </c>
      <c r="F47" s="335">
        <v>12742</v>
      </c>
      <c r="G47" s="335">
        <v>2822</v>
      </c>
      <c r="H47" s="335">
        <v>12035</v>
      </c>
      <c r="I47" s="335">
        <v>287463</v>
      </c>
      <c r="J47" s="335">
        <v>23208</v>
      </c>
      <c r="K47" s="335">
        <v>28528</v>
      </c>
      <c r="L47" s="335">
        <v>21256</v>
      </c>
      <c r="M47" s="335">
        <v>19906</v>
      </c>
      <c r="N47" s="335">
        <v>5478</v>
      </c>
      <c r="O47" s="335">
        <v>10161</v>
      </c>
      <c r="P47" s="335">
        <v>7718</v>
      </c>
      <c r="Q47" s="335">
        <v>25674</v>
      </c>
      <c r="R47" s="335">
        <v>17003</v>
      </c>
      <c r="S47" s="335">
        <v>8551</v>
      </c>
      <c r="T47" s="335">
        <v>4471</v>
      </c>
      <c r="U47" s="335">
        <v>8</v>
      </c>
      <c r="V47" s="335">
        <v>76203</v>
      </c>
      <c r="W47" s="335">
        <v>3193</v>
      </c>
      <c r="X47" s="335">
        <v>37742</v>
      </c>
      <c r="Y47" s="335">
        <v>126339</v>
      </c>
      <c r="Z47" s="335">
        <v>4119</v>
      </c>
      <c r="AA47" s="335">
        <v>5186</v>
      </c>
      <c r="AB47" s="335">
        <v>90201</v>
      </c>
      <c r="AC47" s="335">
        <v>20019</v>
      </c>
      <c r="AD47" s="335">
        <v>265755</v>
      </c>
      <c r="AE47" s="335">
        <v>55957</v>
      </c>
      <c r="AF47" s="335">
        <v>53409</v>
      </c>
      <c r="AG47" s="335">
        <v>171434</v>
      </c>
      <c r="AH47" s="335">
        <v>75663</v>
      </c>
      <c r="AI47" s="335">
        <v>57533</v>
      </c>
      <c r="AJ47" s="335">
        <v>3221</v>
      </c>
      <c r="AK47" s="335">
        <v>55444</v>
      </c>
      <c r="AL47" s="335">
        <v>50997</v>
      </c>
      <c r="AM47" s="335">
        <v>0</v>
      </c>
      <c r="AN47" s="335">
        <v>2372</v>
      </c>
      <c r="AO47" s="335">
        <v>1657159</v>
      </c>
      <c r="AP47" s="336"/>
      <c r="AQ47" s="336"/>
      <c r="AR47" s="336"/>
      <c r="AS47" s="336"/>
      <c r="AT47" s="336"/>
      <c r="AU47" s="336"/>
      <c r="AV47" s="336"/>
      <c r="AW47" s="336"/>
      <c r="AX47" s="336"/>
      <c r="AY47" s="336"/>
      <c r="AZ47" s="336"/>
      <c r="BA47" s="336"/>
      <c r="BB47" s="336"/>
    </row>
    <row r="48" spans="2:54" ht="15" customHeight="1">
      <c r="B48" s="8" t="s">
        <v>373</v>
      </c>
      <c r="C48" s="8" t="s">
        <v>470</v>
      </c>
      <c r="D48" s="335">
        <v>2486</v>
      </c>
      <c r="E48" s="335">
        <v>738</v>
      </c>
      <c r="F48" s="335">
        <v>10593</v>
      </c>
      <c r="G48" s="335">
        <v>294</v>
      </c>
      <c r="H48" s="335">
        <v>4932</v>
      </c>
      <c r="I48" s="335">
        <v>-1951</v>
      </c>
      <c r="J48" s="335">
        <v>257723</v>
      </c>
      <c r="K48" s="335">
        <v>3010</v>
      </c>
      <c r="L48" s="335">
        <v>7355</v>
      </c>
      <c r="M48" s="335">
        <v>7835</v>
      </c>
      <c r="N48" s="335">
        <v>-92</v>
      </c>
      <c r="O48" s="335">
        <v>5547</v>
      </c>
      <c r="P48" s="335">
        <v>513</v>
      </c>
      <c r="Q48" s="335">
        <v>-67</v>
      </c>
      <c r="R48" s="335">
        <v>-865</v>
      </c>
      <c r="S48" s="335">
        <v>-1499</v>
      </c>
      <c r="T48" s="335">
        <v>-396</v>
      </c>
      <c r="U48" s="335">
        <v>-12</v>
      </c>
      <c r="V48" s="335">
        <v>-25370</v>
      </c>
      <c r="W48" s="335">
        <v>999</v>
      </c>
      <c r="X48" s="335">
        <v>34747</v>
      </c>
      <c r="Y48" s="335">
        <v>24215</v>
      </c>
      <c r="Z48" s="335">
        <v>1659</v>
      </c>
      <c r="AA48" s="335">
        <v>2729</v>
      </c>
      <c r="AB48" s="335">
        <v>43588</v>
      </c>
      <c r="AC48" s="335">
        <v>4900</v>
      </c>
      <c r="AD48" s="335">
        <v>51413</v>
      </c>
      <c r="AE48" s="335">
        <v>25345</v>
      </c>
      <c r="AF48" s="335">
        <v>7498</v>
      </c>
      <c r="AG48" s="335">
        <v>836</v>
      </c>
      <c r="AH48" s="335">
        <v>3599</v>
      </c>
      <c r="AI48" s="335">
        <v>9532</v>
      </c>
      <c r="AJ48" s="335">
        <v>2350</v>
      </c>
      <c r="AK48" s="335">
        <v>24253</v>
      </c>
      <c r="AL48" s="335">
        <v>31734</v>
      </c>
      <c r="AM48" s="335">
        <v>0</v>
      </c>
      <c r="AN48" s="335">
        <v>1648</v>
      </c>
      <c r="AO48" s="335">
        <v>541819</v>
      </c>
      <c r="AP48" s="336"/>
      <c r="AQ48" s="336"/>
      <c r="AR48" s="336"/>
      <c r="AS48" s="336"/>
      <c r="AT48" s="336"/>
      <c r="AU48" s="336"/>
      <c r="AV48" s="336"/>
      <c r="AW48" s="336"/>
      <c r="AX48" s="336"/>
      <c r="AY48" s="336"/>
      <c r="AZ48" s="336"/>
      <c r="BA48" s="336"/>
      <c r="BB48" s="336"/>
    </row>
    <row r="49" spans="2:54" ht="15" customHeight="1">
      <c r="B49" s="8" t="s">
        <v>374</v>
      </c>
      <c r="C49" s="8" t="s">
        <v>375</v>
      </c>
      <c r="D49" s="335">
        <v>-3517</v>
      </c>
      <c r="E49" s="335">
        <v>0</v>
      </c>
      <c r="F49" s="335">
        <v>-195</v>
      </c>
      <c r="G49" s="335">
        <v>0</v>
      </c>
      <c r="H49" s="335">
        <v>0</v>
      </c>
      <c r="I49" s="335">
        <v>0</v>
      </c>
      <c r="J49" s="335">
        <v>-4790</v>
      </c>
      <c r="K49" s="335">
        <v>0</v>
      </c>
      <c r="L49" s="335">
        <v>0</v>
      </c>
      <c r="M49" s="335">
        <v>0</v>
      </c>
      <c r="N49" s="335">
        <v>0</v>
      </c>
      <c r="O49" s="335">
        <v>0</v>
      </c>
      <c r="P49" s="335">
        <v>0</v>
      </c>
      <c r="Q49" s="335">
        <v>0</v>
      </c>
      <c r="R49" s="335">
        <v>0</v>
      </c>
      <c r="S49" s="335">
        <v>0</v>
      </c>
      <c r="T49" s="335">
        <v>0</v>
      </c>
      <c r="U49" s="335">
        <v>0</v>
      </c>
      <c r="V49" s="335">
        <v>-2</v>
      </c>
      <c r="W49" s="335">
        <v>0</v>
      </c>
      <c r="X49" s="335">
        <v>-4501</v>
      </c>
      <c r="Y49" s="335">
        <v>-26</v>
      </c>
      <c r="Z49" s="335">
        <v>-2442</v>
      </c>
      <c r="AA49" s="335">
        <v>0</v>
      </c>
      <c r="AB49" s="335">
        <v>-552</v>
      </c>
      <c r="AC49" s="335">
        <v>-3839</v>
      </c>
      <c r="AD49" s="335">
        <v>-132</v>
      </c>
      <c r="AE49" s="335">
        <v>-1133</v>
      </c>
      <c r="AF49" s="335">
        <v>-1</v>
      </c>
      <c r="AG49" s="335">
        <v>0</v>
      </c>
      <c r="AH49" s="335">
        <v>-626</v>
      </c>
      <c r="AI49" s="335">
        <v>-12466</v>
      </c>
      <c r="AJ49" s="335">
        <v>-1510</v>
      </c>
      <c r="AK49" s="335">
        <v>-14</v>
      </c>
      <c r="AL49" s="335">
        <v>0</v>
      </c>
      <c r="AM49" s="335">
        <v>0</v>
      </c>
      <c r="AN49" s="335">
        <v>-148</v>
      </c>
      <c r="AO49" s="335">
        <v>-35894</v>
      </c>
      <c r="AP49" s="336"/>
      <c r="AQ49" s="336"/>
      <c r="AR49" s="336"/>
      <c r="AS49" s="336"/>
      <c r="AT49" s="336"/>
      <c r="AU49" s="336"/>
      <c r="AV49" s="336"/>
      <c r="AW49" s="336"/>
      <c r="AX49" s="336"/>
      <c r="AY49" s="336"/>
      <c r="AZ49" s="336"/>
      <c r="BA49" s="336"/>
      <c r="BB49" s="336"/>
    </row>
    <row r="50" spans="2:54" ht="15" customHeight="1">
      <c r="B50" s="8" t="s">
        <v>376</v>
      </c>
      <c r="C50" s="8" t="s">
        <v>377</v>
      </c>
      <c r="D50" s="335">
        <v>43679</v>
      </c>
      <c r="E50" s="335">
        <v>7862</v>
      </c>
      <c r="F50" s="335">
        <v>85493</v>
      </c>
      <c r="G50" s="335">
        <v>7376</v>
      </c>
      <c r="H50" s="335">
        <v>49861</v>
      </c>
      <c r="I50" s="335">
        <v>538674</v>
      </c>
      <c r="J50" s="335">
        <v>356501</v>
      </c>
      <c r="K50" s="335">
        <v>104105</v>
      </c>
      <c r="L50" s="335">
        <v>89256</v>
      </c>
      <c r="M50" s="335">
        <v>150059</v>
      </c>
      <c r="N50" s="335">
        <v>20580</v>
      </c>
      <c r="O50" s="335">
        <v>67767</v>
      </c>
      <c r="P50" s="335">
        <v>47493</v>
      </c>
      <c r="Q50" s="335">
        <v>81148</v>
      </c>
      <c r="R50" s="335">
        <v>16810</v>
      </c>
      <c r="S50" s="335">
        <v>20931</v>
      </c>
      <c r="T50" s="335">
        <v>11204</v>
      </c>
      <c r="U50" s="335">
        <v>43</v>
      </c>
      <c r="V50" s="335">
        <v>182197</v>
      </c>
      <c r="W50" s="335">
        <v>15384</v>
      </c>
      <c r="X50" s="335">
        <v>356905</v>
      </c>
      <c r="Y50" s="335">
        <v>257829</v>
      </c>
      <c r="Z50" s="335">
        <v>25085</v>
      </c>
      <c r="AA50" s="335">
        <v>41904</v>
      </c>
      <c r="AB50" s="335">
        <v>513596</v>
      </c>
      <c r="AC50" s="335">
        <v>182835</v>
      </c>
      <c r="AD50" s="335">
        <v>598098</v>
      </c>
      <c r="AE50" s="335">
        <v>315733</v>
      </c>
      <c r="AF50" s="335">
        <v>138000</v>
      </c>
      <c r="AG50" s="335">
        <v>338836</v>
      </c>
      <c r="AH50" s="335">
        <v>307040</v>
      </c>
      <c r="AI50" s="335">
        <v>531995</v>
      </c>
      <c r="AJ50" s="335">
        <v>45873</v>
      </c>
      <c r="AK50" s="335">
        <v>279756</v>
      </c>
      <c r="AL50" s="335">
        <v>204994</v>
      </c>
      <c r="AM50" s="335">
        <v>0</v>
      </c>
      <c r="AN50" s="335">
        <v>32573</v>
      </c>
      <c r="AO50" s="335">
        <v>6067475</v>
      </c>
      <c r="AP50" s="336"/>
      <c r="AQ50" s="336"/>
      <c r="AR50" s="336"/>
      <c r="AS50" s="336"/>
      <c r="AT50" s="336"/>
      <c r="AU50" s="336"/>
      <c r="AV50" s="336"/>
      <c r="AW50" s="336"/>
      <c r="AX50" s="336"/>
      <c r="AY50" s="336"/>
      <c r="AZ50" s="336"/>
      <c r="BA50" s="336"/>
      <c r="BB50" s="336"/>
    </row>
    <row r="51" spans="2:54" ht="15" customHeight="1">
      <c r="B51" s="8" t="s">
        <v>361</v>
      </c>
      <c r="C51" s="8" t="s">
        <v>495</v>
      </c>
      <c r="D51" s="335">
        <v>85049</v>
      </c>
      <c r="E51" s="335">
        <v>13953</v>
      </c>
      <c r="F51" s="335">
        <v>256203</v>
      </c>
      <c r="G51" s="335">
        <v>16881</v>
      </c>
      <c r="H51" s="335">
        <v>126211</v>
      </c>
      <c r="I51" s="335">
        <v>1700303</v>
      </c>
      <c r="J51" s="335">
        <v>860237</v>
      </c>
      <c r="K51" s="335">
        <v>234039</v>
      </c>
      <c r="L51" s="335">
        <v>191867</v>
      </c>
      <c r="M51" s="335">
        <v>527117</v>
      </c>
      <c r="N51" s="335">
        <v>119773</v>
      </c>
      <c r="O51" s="335">
        <v>137704</v>
      </c>
      <c r="P51" s="335">
        <v>103791</v>
      </c>
      <c r="Q51" s="335">
        <v>155492</v>
      </c>
      <c r="R51" s="335">
        <v>38825</v>
      </c>
      <c r="S51" s="335">
        <v>59270</v>
      </c>
      <c r="T51" s="335">
        <v>30586</v>
      </c>
      <c r="U51" s="335">
        <v>200</v>
      </c>
      <c r="V51" s="335">
        <v>898164</v>
      </c>
      <c r="W51" s="335">
        <v>36036</v>
      </c>
      <c r="X51" s="335">
        <v>725258</v>
      </c>
      <c r="Y51" s="335">
        <v>580163</v>
      </c>
      <c r="Z51" s="335">
        <v>46596</v>
      </c>
      <c r="AA51" s="335">
        <v>64740</v>
      </c>
      <c r="AB51" s="335">
        <v>751921</v>
      </c>
      <c r="AC51" s="335">
        <v>291630</v>
      </c>
      <c r="AD51" s="335">
        <v>719662</v>
      </c>
      <c r="AE51" s="335">
        <v>656093</v>
      </c>
      <c r="AF51" s="335">
        <v>279070</v>
      </c>
      <c r="AG51" s="335">
        <v>475997</v>
      </c>
      <c r="AH51" s="335">
        <v>436310</v>
      </c>
      <c r="AI51" s="335">
        <v>900039</v>
      </c>
      <c r="AJ51" s="335">
        <v>75418</v>
      </c>
      <c r="AK51" s="335">
        <v>458790</v>
      </c>
      <c r="AL51" s="335">
        <v>361575</v>
      </c>
      <c r="AM51" s="335">
        <v>14792</v>
      </c>
      <c r="AN51" s="335">
        <v>50110</v>
      </c>
      <c r="AO51" s="335">
        <v>12479865</v>
      </c>
      <c r="AP51" s="336"/>
      <c r="AQ51" s="336"/>
      <c r="AR51" s="336"/>
      <c r="AS51" s="336"/>
      <c r="AT51" s="336"/>
      <c r="AU51" s="336"/>
      <c r="AV51" s="336"/>
      <c r="AW51" s="336"/>
      <c r="AX51" s="336"/>
      <c r="AY51" s="336"/>
      <c r="AZ51" s="336"/>
      <c r="BA51" s="336"/>
      <c r="BB51" s="336"/>
    </row>
    <row r="52" spans="2:54" ht="15" customHeight="1">
      <c r="D52" s="11"/>
    </row>
    <row r="53" spans="2:54" ht="15" customHeight="1">
      <c r="D53" s="11"/>
    </row>
    <row r="54" spans="2:54" ht="15" customHeight="1">
      <c r="D54" s="11"/>
    </row>
    <row r="55" spans="2:54" ht="15" customHeight="1">
      <c r="D55" s="11"/>
    </row>
    <row r="56" spans="2:54" ht="15" customHeight="1">
      <c r="D56" s="11"/>
    </row>
    <row r="57" spans="2:54" ht="15" customHeight="1">
      <c r="D57" s="11"/>
    </row>
    <row r="58" spans="2:54" ht="15" customHeight="1">
      <c r="D58" s="11"/>
    </row>
    <row r="59" spans="2:54" ht="15" customHeight="1">
      <c r="D59" s="11"/>
    </row>
    <row r="60" spans="2:54" ht="15" customHeight="1">
      <c r="D60" s="11"/>
    </row>
    <row r="61" spans="2:54" ht="15" customHeight="1">
      <c r="D61" s="11"/>
    </row>
    <row r="62" spans="2:54" ht="15" customHeight="1">
      <c r="D62" s="11"/>
    </row>
  </sheetData>
  <mergeCells count="1">
    <mergeCell ref="B2:C2"/>
  </mergeCells>
  <phoneticPr fontId="3"/>
  <pageMargins left="0.78740157480314965" right="0.78740157480314965" top="0.78740157480314965" bottom="0.59055118110236227" header="0" footer="0.1968503937007874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12</vt:i4>
      </vt:variant>
    </vt:vector>
  </HeadingPairs>
  <TitlesOfParts>
    <vt:vector size="12" baseType="lpstr">
      <vt:lpstr>入力の手引</vt:lpstr>
      <vt:lpstr>計算手順</vt:lpstr>
      <vt:lpstr>入力</vt:lpstr>
      <vt:lpstr>結果</vt:lpstr>
      <vt:lpstr>フロー</vt:lpstr>
      <vt:lpstr>計算表</vt:lpstr>
      <vt:lpstr>行列計算</vt:lpstr>
      <vt:lpstr>マージン計算</vt:lpstr>
      <vt:lpstr>取引基本表</vt:lpstr>
      <vt:lpstr>投入係数表</vt:lpstr>
      <vt:lpstr>逆行列係数</vt:lpstr>
      <vt:lpstr>消費転換率</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2017-04-06T04:50:21Z</cp:lastPrinted>
  <dcterms:created xsi:type="dcterms:W3CDTF">2004-08-24T04:05:38Z</dcterms:created>
  <dcterms:modified xsi:type="dcterms:W3CDTF">2026-03-19T02:17:57Z</dcterms:modified>
</cp:coreProperties>
</file>