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f-nwc04fs01.intra.pref.yamaguchi.lg.jp\00000_山口県\05020_医療政策課\040_医師確保対策班\R8\47 医師偏在対策重点支援事業\02_派遣元支援事業（R8新規）\02_HP作成\添付資料\"/>
    </mc:Choice>
  </mc:AlternateContent>
  <xr:revisionPtr revIDLastSave="0" documentId="13_ncr:101_{81941B51-CAAB-4D1D-BBF1-2210A1B8C8CE}" xr6:coauthVersionLast="47" xr6:coauthVersionMax="47" xr10:uidLastSave="{00000000-0000-0000-0000-000000000000}"/>
  <bookViews>
    <workbookView xWindow="-110" yWindow="-110" windowWidth="19420" windowHeight="10300" xr2:uid="{00000000-000D-0000-FFFF-FFFF00000000}"/>
  </bookViews>
  <sheets>
    <sheet name="様式１" sheetId="37" r:id="rId1"/>
    <sheet name="様式２" sheetId="39" r:id="rId2"/>
    <sheet name="様式３" sheetId="40" r:id="rId3"/>
    <sheet name="様式４" sheetId="44" r:id="rId4"/>
  </sheets>
  <externalReferences>
    <externalReference r:id="rId5"/>
    <externalReference r:id="rId6"/>
    <externalReference r:id="rId7"/>
  </externalReferences>
  <definedNames>
    <definedName name="_１_">#REF!</definedName>
    <definedName name="_２_">#REF!</definedName>
    <definedName name="_xlnm._FilterDatabase" localSheetId="3" hidden="1">様式４!$B$6:$S$52</definedName>
    <definedName name="_Key1" hidden="1">#REF!</definedName>
    <definedName name="_Key2" hidden="1">#REF!</definedName>
    <definedName name="_Order1" hidden="1">255</definedName>
    <definedName name="_Order2" hidden="1">255</definedName>
    <definedName name="_Sort" hidden="1">#REF!</definedName>
    <definedName name="aaa" localSheetId="0" hidden="1">#REF!</definedName>
    <definedName name="aaa" hidden="1">#REF!</definedName>
    <definedName name="aaaa" localSheetId="0">#REF!</definedName>
    <definedName name="aaaa">#REF!</definedName>
    <definedName name="aaaaaaaaaaaaaaaaaa" hidden="1">#REF!</definedName>
    <definedName name="bbbb" localSheetId="0">#REF!</definedName>
    <definedName name="bbbb">#REF!</definedName>
    <definedName name="cccc" localSheetId="0">#REF!</definedName>
    <definedName name="cccc">#REF!</definedName>
    <definedName name="E" hidden="1">#REF!</definedName>
    <definedName name="ff" localSheetId="0" hidden="1">#REF!</definedName>
    <definedName name="ff" hidden="1">#REF!</definedName>
    <definedName name="ｌ" hidden="1">#REF!</definedName>
    <definedName name="_xlnm.Print_Area" localSheetId="0">様式１!$A$1:$R$18</definedName>
    <definedName name="_xlnm.Print_Area" localSheetId="1">様式２!$A$1:$E$41</definedName>
    <definedName name="_xlnm.Print_Area" localSheetId="2">様式３!$A$1:$M$12</definedName>
    <definedName name="_xlnm.Print_Area" localSheetId="3">様式４!$B$1:$S$54</definedName>
    <definedName name="_xlnm.Print_Titles" localSheetId="3">様式４!$1:$6</definedName>
    <definedName name="ｗ" localSheetId="0" hidden="1">#REF!</definedName>
    <definedName name="ｗ" hidden="1">#REF!</definedName>
    <definedName name="Z_D4BF47A8_0F44_4E9A_9CBB_7E636C40F9BB_.wvu.FilterData" localSheetId="3" hidden="1">様式４!$A$6:$W$52</definedName>
    <definedName name="Z_D4BF47A8_0F44_4E9A_9CBB_7E636C40F9BB_.wvu.PrintArea" localSheetId="3" hidden="1">様式４!$B$1:$S$55</definedName>
    <definedName name="Z_D4BF47A8_0F44_4E9A_9CBB_7E636C40F9BB_.wvu.PrintTitles" localSheetId="3" hidden="1">様式４!$1:$6</definedName>
    <definedName name="あ" hidden="1">#REF!</definedName>
    <definedName name="ああ" localSheetId="0" hidden="1">#REF!</definedName>
    <definedName name="ああ" hidden="1">#REF!</definedName>
    <definedName name="い" hidden="1">#REF!</definedName>
    <definedName name="き" localSheetId="0" hidden="1">#REF!</definedName>
    <definedName name="き" hidden="1">#REF!</definedName>
    <definedName name="こ" hidden="1">#REF!</definedName>
    <definedName name="こ」" hidden="1">#REF!</definedName>
    <definedName name="さいとう" localSheetId="0" hidden="1">#REF!</definedName>
    <definedName name="さいとう" hidden="1">#REF!</definedName>
    <definedName name="事業分類" localSheetId="0">#REF!</definedName>
    <definedName name="事業分類">[1]事業分類・区分!$B$2:$H$2</definedName>
    <definedName name="重点医師偏在対策支援区域における診療所の承継・開業支援事業" localSheetId="0">#REF!</definedName>
    <definedName name="重点医師偏在対策支援区域における診療所の承継・開業支援事業">'[2]管理用（このシートは削除しないでください）'!$U$4:$U$6</definedName>
    <definedName name="組織" localSheetId="0" hidden="1">#REF!</definedName>
    <definedName name="組織" hidden="1">#REF!</definedName>
    <definedName name="都道府県が行う重点医師偏在対策支援区域における診療所の承継・開業支援事業_地域への定着支援事業">#REF!</definedName>
    <definedName name="特定" localSheetId="0" hidden="1">#REF!</definedName>
    <definedName name="特定" hidden="1">#REF!</definedName>
    <definedName name="表" localSheetId="0" hidden="1">#REF!</definedName>
    <definedName name="表" hidden="1">#REF!</definedName>
    <definedName name="別紙１７" hidden="1">#REF!</definedName>
    <definedName name="別紙３１" hidden="1">#REF!</definedName>
    <definedName name="保育所別民改費担当者一覧" localSheetId="0">#REF!</definedName>
    <definedName name="保育所別民改費担当者一覧">#REF!</definedName>
    <definedName name="補助事業名" localSheetId="0">#REF!</definedName>
    <definedName name="補助事業名">'[2]管理用（このシートは削除しないでください）'!$H$3:$U$3</definedName>
    <definedName name="有床診療所等スプリンクラー等施設整備事業" localSheetId="0">#REF!</definedName>
    <definedName name="有床診療所等スプリンクラー等施設整備事業">'[2]管理用（このシートは削除しないでください）'!#REF!</definedName>
    <definedName name="令和７年">#REF!</definedName>
    <definedName name="令和８年">#REF!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44" l="1"/>
  <c r="P7" i="44" s="1"/>
  <c r="F7" i="44"/>
  <c r="I7" i="44"/>
  <c r="N7" i="44"/>
  <c r="T7" i="44"/>
  <c r="E8" i="44"/>
  <c r="P8" i="44" s="1"/>
  <c r="F8" i="44"/>
  <c r="I8" i="44"/>
  <c r="N8" i="44"/>
  <c r="T8" i="44"/>
  <c r="E9" i="44"/>
  <c r="P9" i="44" s="1"/>
  <c r="F9" i="44"/>
  <c r="I9" i="44"/>
  <c r="N9" i="44"/>
  <c r="T9" i="44"/>
  <c r="E10" i="44"/>
  <c r="P10" i="44" s="1"/>
  <c r="F10" i="44"/>
  <c r="I10" i="44"/>
  <c r="N10" i="44"/>
  <c r="T10" i="44"/>
  <c r="E11" i="44"/>
  <c r="P11" i="44" s="1"/>
  <c r="F11" i="44"/>
  <c r="I11" i="44"/>
  <c r="N11" i="44"/>
  <c r="T11" i="44"/>
  <c r="E12" i="44"/>
  <c r="P12" i="44" s="1"/>
  <c r="F12" i="44"/>
  <c r="I12" i="44"/>
  <c r="N12" i="44"/>
  <c r="T12" i="44"/>
  <c r="E13" i="44"/>
  <c r="P13" i="44" s="1"/>
  <c r="F13" i="44"/>
  <c r="I13" i="44"/>
  <c r="N13" i="44"/>
  <c r="T13" i="44"/>
  <c r="E14" i="44"/>
  <c r="P14" i="44" s="1"/>
  <c r="F14" i="44"/>
  <c r="I14" i="44"/>
  <c r="N14" i="44"/>
  <c r="T14" i="44"/>
  <c r="E15" i="44"/>
  <c r="P15" i="44" s="1"/>
  <c r="F15" i="44"/>
  <c r="I15" i="44"/>
  <c r="N15" i="44"/>
  <c r="T15" i="44"/>
  <c r="E16" i="44"/>
  <c r="P16" i="44" s="1"/>
  <c r="F16" i="44"/>
  <c r="I16" i="44"/>
  <c r="N16" i="44"/>
  <c r="T16" i="44"/>
  <c r="E17" i="44"/>
  <c r="P17" i="44" s="1"/>
  <c r="F17" i="44"/>
  <c r="I17" i="44"/>
  <c r="N17" i="44"/>
  <c r="T17" i="44"/>
  <c r="E18" i="44"/>
  <c r="P18" i="44" s="1"/>
  <c r="F18" i="44"/>
  <c r="I18" i="44"/>
  <c r="N18" i="44"/>
  <c r="T18" i="44"/>
  <c r="E19" i="44"/>
  <c r="P19" i="44" s="1"/>
  <c r="F19" i="44"/>
  <c r="I19" i="44"/>
  <c r="N19" i="44"/>
  <c r="T19" i="44"/>
  <c r="E20" i="44"/>
  <c r="P20" i="44" s="1"/>
  <c r="F20" i="44"/>
  <c r="I20" i="44"/>
  <c r="N20" i="44"/>
  <c r="T20" i="44"/>
  <c r="E21" i="44"/>
  <c r="P21" i="44" s="1"/>
  <c r="F21" i="44"/>
  <c r="I21" i="44"/>
  <c r="N21" i="44"/>
  <c r="T21" i="44"/>
  <c r="E22" i="44"/>
  <c r="P22" i="44" s="1"/>
  <c r="F22" i="44"/>
  <c r="I22" i="44"/>
  <c r="N22" i="44"/>
  <c r="T22" i="44"/>
  <c r="E23" i="44"/>
  <c r="P23" i="44" s="1"/>
  <c r="F23" i="44"/>
  <c r="I23" i="44"/>
  <c r="N23" i="44"/>
  <c r="T23" i="44"/>
  <c r="E24" i="44"/>
  <c r="P24" i="44" s="1"/>
  <c r="F24" i="44"/>
  <c r="I24" i="44"/>
  <c r="N24" i="44"/>
  <c r="T24" i="44"/>
  <c r="E25" i="44"/>
  <c r="P25" i="44" s="1"/>
  <c r="F25" i="44"/>
  <c r="I25" i="44"/>
  <c r="N25" i="44"/>
  <c r="T25" i="44"/>
  <c r="E26" i="44"/>
  <c r="P26" i="44" s="1"/>
  <c r="F26" i="44"/>
  <c r="I26" i="44"/>
  <c r="N26" i="44"/>
  <c r="T26" i="44"/>
  <c r="E27" i="44"/>
  <c r="P27" i="44" s="1"/>
  <c r="F27" i="44"/>
  <c r="I27" i="44"/>
  <c r="N27" i="44"/>
  <c r="T27" i="44"/>
  <c r="E28" i="44"/>
  <c r="P28" i="44" s="1"/>
  <c r="F28" i="44"/>
  <c r="I28" i="44"/>
  <c r="N28" i="44"/>
  <c r="T28" i="44"/>
  <c r="E29" i="44"/>
  <c r="P29" i="44" s="1"/>
  <c r="F29" i="44"/>
  <c r="I29" i="44"/>
  <c r="N29" i="44"/>
  <c r="T29" i="44"/>
  <c r="E30" i="44"/>
  <c r="P30" i="44" s="1"/>
  <c r="F30" i="44"/>
  <c r="I30" i="44"/>
  <c r="N30" i="44"/>
  <c r="T30" i="44"/>
  <c r="E31" i="44"/>
  <c r="P31" i="44" s="1"/>
  <c r="F31" i="44"/>
  <c r="I31" i="44"/>
  <c r="N31" i="44"/>
  <c r="T31" i="44"/>
  <c r="E32" i="44"/>
  <c r="P32" i="44" s="1"/>
  <c r="F32" i="44"/>
  <c r="I32" i="44"/>
  <c r="N32" i="44"/>
  <c r="T32" i="44"/>
  <c r="E33" i="44"/>
  <c r="P33" i="44" s="1"/>
  <c r="F33" i="44"/>
  <c r="I33" i="44"/>
  <c r="N33" i="44"/>
  <c r="T33" i="44"/>
  <c r="E34" i="44"/>
  <c r="P34" i="44" s="1"/>
  <c r="F34" i="44"/>
  <c r="I34" i="44"/>
  <c r="N34" i="44"/>
  <c r="T34" i="44"/>
  <c r="E35" i="44"/>
  <c r="P35" i="44" s="1"/>
  <c r="F35" i="44"/>
  <c r="I35" i="44"/>
  <c r="N35" i="44"/>
  <c r="T35" i="44"/>
  <c r="E36" i="44"/>
  <c r="P36" i="44" s="1"/>
  <c r="F36" i="44"/>
  <c r="I36" i="44"/>
  <c r="N36" i="44"/>
  <c r="T36" i="44"/>
  <c r="E37" i="44"/>
  <c r="P37" i="44" s="1"/>
  <c r="F37" i="44"/>
  <c r="I37" i="44"/>
  <c r="N37" i="44"/>
  <c r="T37" i="44"/>
  <c r="E38" i="44"/>
  <c r="P38" i="44" s="1"/>
  <c r="F38" i="44"/>
  <c r="I38" i="44"/>
  <c r="N38" i="44"/>
  <c r="T38" i="44"/>
  <c r="E39" i="44"/>
  <c r="P39" i="44" s="1"/>
  <c r="F39" i="44"/>
  <c r="I39" i="44"/>
  <c r="N39" i="44"/>
  <c r="T39" i="44"/>
  <c r="E40" i="44"/>
  <c r="P40" i="44" s="1"/>
  <c r="F40" i="44"/>
  <c r="I40" i="44"/>
  <c r="N40" i="44"/>
  <c r="T40" i="44"/>
  <c r="E41" i="44"/>
  <c r="P41" i="44" s="1"/>
  <c r="F41" i="44"/>
  <c r="I41" i="44"/>
  <c r="N41" i="44"/>
  <c r="T41" i="44"/>
  <c r="E42" i="44"/>
  <c r="P42" i="44" s="1"/>
  <c r="F42" i="44"/>
  <c r="I42" i="44"/>
  <c r="N42" i="44"/>
  <c r="T42" i="44"/>
  <c r="E43" i="44"/>
  <c r="P43" i="44" s="1"/>
  <c r="F43" i="44"/>
  <c r="I43" i="44"/>
  <c r="N43" i="44"/>
  <c r="T43" i="44"/>
  <c r="E44" i="44"/>
  <c r="P44" i="44" s="1"/>
  <c r="F44" i="44"/>
  <c r="I44" i="44"/>
  <c r="N44" i="44"/>
  <c r="T44" i="44"/>
  <c r="E45" i="44"/>
  <c r="P45" i="44" s="1"/>
  <c r="F45" i="44"/>
  <c r="I45" i="44"/>
  <c r="N45" i="44"/>
  <c r="T45" i="44"/>
  <c r="E46" i="44"/>
  <c r="P46" i="44" s="1"/>
  <c r="F46" i="44"/>
  <c r="I46" i="44"/>
  <c r="N46" i="44"/>
  <c r="T46" i="44"/>
  <c r="E47" i="44"/>
  <c r="P47" i="44" s="1"/>
  <c r="F47" i="44"/>
  <c r="I47" i="44"/>
  <c r="N47" i="44"/>
  <c r="T47" i="44"/>
  <c r="E48" i="44"/>
  <c r="P48" i="44" s="1"/>
  <c r="F48" i="44"/>
  <c r="I48" i="44"/>
  <c r="N48" i="44"/>
  <c r="T48" i="44"/>
  <c r="E49" i="44"/>
  <c r="P49" i="44" s="1"/>
  <c r="F49" i="44"/>
  <c r="I49" i="44"/>
  <c r="N49" i="44"/>
  <c r="T49" i="44"/>
  <c r="E50" i="44"/>
  <c r="P50" i="44" s="1"/>
  <c r="F50" i="44"/>
  <c r="I50" i="44"/>
  <c r="N50" i="44"/>
  <c r="T50" i="44"/>
  <c r="E51" i="44"/>
  <c r="P51" i="44" s="1"/>
  <c r="F51" i="44"/>
  <c r="I51" i="44"/>
  <c r="N51" i="44"/>
  <c r="T51" i="44"/>
  <c r="E52" i="44"/>
  <c r="P52" i="44" s="1"/>
  <c r="F52" i="44"/>
  <c r="I52" i="44"/>
  <c r="N52" i="44"/>
  <c r="O52" i="44"/>
  <c r="T52" i="44"/>
  <c r="P53" i="44"/>
  <c r="Q53" i="44"/>
  <c r="T53" i="44"/>
  <c r="C54" i="44"/>
  <c r="G54" i="44"/>
  <c r="H54" i="44"/>
  <c r="I54" i="44"/>
  <c r="J54" i="44"/>
  <c r="K54" i="44"/>
  <c r="L54" i="44"/>
  <c r="M54" i="44"/>
  <c r="N54" i="44"/>
  <c r="O54" i="44"/>
  <c r="R54" i="44"/>
  <c r="P54" i="44" l="1"/>
  <c r="Q52" i="44"/>
  <c r="S52" i="44" s="1"/>
  <c r="Q51" i="44"/>
  <c r="S51" i="44" s="1"/>
  <c r="Q50" i="44"/>
  <c r="S50" i="44" s="1"/>
  <c r="Q49" i="44"/>
  <c r="S49" i="44" s="1"/>
  <c r="Q48" i="44"/>
  <c r="S48" i="44" s="1"/>
  <c r="Q47" i="44"/>
  <c r="S47" i="44" s="1"/>
  <c r="Q46" i="44"/>
  <c r="S46" i="44" s="1"/>
  <c r="Q45" i="44"/>
  <c r="S45" i="44" s="1"/>
  <c r="Q44" i="44"/>
  <c r="S44" i="44" s="1"/>
  <c r="Q43" i="44"/>
  <c r="S43" i="44" s="1"/>
  <c r="Q42" i="44"/>
  <c r="S42" i="44" s="1"/>
  <c r="Q41" i="44"/>
  <c r="S41" i="44" s="1"/>
  <c r="Q40" i="44"/>
  <c r="S40" i="44" s="1"/>
  <c r="Q39" i="44"/>
  <c r="S39" i="44" s="1"/>
  <c r="Q38" i="44"/>
  <c r="S38" i="44" s="1"/>
  <c r="Q37" i="44"/>
  <c r="S37" i="44" s="1"/>
  <c r="Q36" i="44"/>
  <c r="S36" i="44" s="1"/>
  <c r="Q35" i="44"/>
  <c r="S35" i="44" s="1"/>
  <c r="Q34" i="44"/>
  <c r="S34" i="44" s="1"/>
  <c r="Q33" i="44"/>
  <c r="S33" i="44" s="1"/>
  <c r="Q32" i="44"/>
  <c r="S32" i="44" s="1"/>
  <c r="Q31" i="44"/>
  <c r="S31" i="44" s="1"/>
  <c r="Q30" i="44"/>
  <c r="S30" i="44" s="1"/>
  <c r="Q29" i="44"/>
  <c r="S29" i="44" s="1"/>
  <c r="Q28" i="44"/>
  <c r="S28" i="44" s="1"/>
  <c r="Q27" i="44"/>
  <c r="S27" i="44" s="1"/>
  <c r="Q26" i="44"/>
  <c r="S26" i="44" s="1"/>
  <c r="Q25" i="44"/>
  <c r="S25" i="44" s="1"/>
  <c r="Q24" i="44"/>
  <c r="S24" i="44" s="1"/>
  <c r="Q23" i="44"/>
  <c r="S23" i="44" s="1"/>
  <c r="Q22" i="44"/>
  <c r="S22" i="44" s="1"/>
  <c r="Q21" i="44"/>
  <c r="S21" i="44" s="1"/>
  <c r="Q20" i="44"/>
  <c r="S20" i="44" s="1"/>
  <c r="Q19" i="44"/>
  <c r="S19" i="44" s="1"/>
  <c r="Q18" i="44"/>
  <c r="S18" i="44" s="1"/>
  <c r="Q17" i="44"/>
  <c r="S17" i="44" s="1"/>
  <c r="Q16" i="44"/>
  <c r="S16" i="44" s="1"/>
  <c r="Q15" i="44"/>
  <c r="S15" i="44" s="1"/>
  <c r="Q14" i="44"/>
  <c r="S14" i="44" s="1"/>
  <c r="Q13" i="44"/>
  <c r="S13" i="44" s="1"/>
  <c r="Q12" i="44"/>
  <c r="S12" i="44" s="1"/>
  <c r="Q11" i="44"/>
  <c r="S11" i="44" s="1"/>
  <c r="Q10" i="44"/>
  <c r="S10" i="44" s="1"/>
  <c r="Q9" i="44"/>
  <c r="S9" i="44" s="1"/>
  <c r="Q8" i="44"/>
  <c r="S8" i="44" s="1"/>
  <c r="Q7" i="44"/>
  <c r="S7" i="44" l="1"/>
  <c r="S54" i="44" s="1"/>
  <c r="Q54" i="44"/>
  <c r="C24" i="39" l="1"/>
  <c r="L6" i="40"/>
  <c r="F9" i="40"/>
  <c r="B27" i="39"/>
  <c r="B24" i="39"/>
  <c r="D24" i="39"/>
  <c r="B35" i="39"/>
  <c r="B28" i="3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D1" authorId="0" shapeId="0" xr:uid="{1DF99318-414C-478D-93E0-15EDFFE0D5F8}">
      <text>
        <r>
          <rPr>
            <sz val="9"/>
            <color indexed="81"/>
            <rFont val="MS P ゴシック"/>
            <family val="3"/>
            <charset val="128"/>
          </rPr>
          <t xml:space="preserve">※公的５団体とは、市町村（一部事務組合を含む）、日本赤十字社、社会福祉法人恩賜財団済生会、全国厚生農業協同組合連合会及び社会福祉法人北海道社会事業協会　を指します。
</t>
        </r>
      </text>
    </comment>
  </commentList>
</comments>
</file>

<file path=xl/sharedStrings.xml><?xml version="1.0" encoding="utf-8"?>
<sst xmlns="http://schemas.openxmlformats.org/spreadsheetml/2006/main" count="154" uniqueCount="128">
  <si>
    <t>委託費</t>
    <rPh sb="0" eb="3">
      <t>イタクヒ</t>
    </rPh>
    <phoneticPr fontId="6"/>
  </si>
  <si>
    <t>印刷製本費</t>
    <rPh sb="0" eb="2">
      <t>インサツ</t>
    </rPh>
    <rPh sb="2" eb="4">
      <t>セイホン</t>
    </rPh>
    <rPh sb="4" eb="5">
      <t>ヒ</t>
    </rPh>
    <phoneticPr fontId="6"/>
  </si>
  <si>
    <t>消耗品費</t>
    <rPh sb="0" eb="3">
      <t>ショウモウヒン</t>
    </rPh>
    <rPh sb="3" eb="4">
      <t>ヒ</t>
    </rPh>
    <phoneticPr fontId="6"/>
  </si>
  <si>
    <t>円</t>
    <rPh sb="0" eb="1">
      <t>エン</t>
    </rPh>
    <phoneticPr fontId="7"/>
  </si>
  <si>
    <t>旅費</t>
    <rPh sb="0" eb="2">
      <t>リョヒ</t>
    </rPh>
    <phoneticPr fontId="6"/>
  </si>
  <si>
    <t>報償費</t>
    <rPh sb="0" eb="3">
      <t>ホウショウヒ</t>
    </rPh>
    <phoneticPr fontId="6"/>
  </si>
  <si>
    <t>算出内訳</t>
    <rPh sb="0" eb="2">
      <t>サンシュツ</t>
    </rPh>
    <rPh sb="2" eb="4">
      <t>ウチワケ</t>
    </rPh>
    <phoneticPr fontId="6"/>
  </si>
  <si>
    <t>支出予定額</t>
    <rPh sb="0" eb="2">
      <t>シシュツ</t>
    </rPh>
    <rPh sb="2" eb="5">
      <t>ヨテイガク</t>
    </rPh>
    <phoneticPr fontId="7"/>
  </si>
  <si>
    <t>区分</t>
    <rPh sb="0" eb="2">
      <t>クブン</t>
    </rPh>
    <phoneticPr fontId="7"/>
  </si>
  <si>
    <t>＝</t>
    <phoneticPr fontId="6"/>
  </si>
  <si>
    <t>×</t>
    <phoneticPr fontId="6"/>
  </si>
  <si>
    <t>２．基準額</t>
  </si>
  <si>
    <t>基準額算出調書</t>
    <rPh sb="0" eb="3">
      <t>キジュンガク</t>
    </rPh>
    <rPh sb="3" eb="5">
      <t>サンシュツ</t>
    </rPh>
    <rPh sb="5" eb="7">
      <t>チョウショ</t>
    </rPh>
    <phoneticPr fontId="6"/>
  </si>
  <si>
    <t>合　　計</t>
    <rPh sb="0" eb="1">
      <t>ア</t>
    </rPh>
    <rPh sb="3" eb="4">
      <t>ケイ</t>
    </rPh>
    <phoneticPr fontId="7"/>
  </si>
  <si>
    <t>寄付金その他の収入</t>
    <rPh sb="0" eb="3">
      <t>キフキン</t>
    </rPh>
    <rPh sb="5" eb="6">
      <t>タ</t>
    </rPh>
    <rPh sb="7" eb="9">
      <t>シュウニュウ</t>
    </rPh>
    <phoneticPr fontId="7"/>
  </si>
  <si>
    <t>診療収入</t>
    <rPh sb="0" eb="2">
      <t>シンリョウ</t>
    </rPh>
    <rPh sb="2" eb="4">
      <t>シュウニュウ</t>
    </rPh>
    <phoneticPr fontId="7"/>
  </si>
  <si>
    <t>円</t>
    <rPh sb="0" eb="1">
      <t>エン</t>
    </rPh>
    <phoneticPr fontId="6"/>
  </si>
  <si>
    <t>収入見込額</t>
    <phoneticPr fontId="7"/>
  </si>
  <si>
    <t>（２）収入</t>
    <rPh sb="3" eb="5">
      <t>シュウニュウ</t>
    </rPh>
    <phoneticPr fontId="7"/>
  </si>
  <si>
    <t>総事業費</t>
    <rPh sb="0" eb="1">
      <t>ソウ</t>
    </rPh>
    <rPh sb="1" eb="4">
      <t>ジギョウヒ</t>
    </rPh>
    <phoneticPr fontId="7"/>
  </si>
  <si>
    <t>（その他）</t>
    <rPh sb="3" eb="4">
      <t>タ</t>
    </rPh>
    <phoneticPr fontId="7"/>
  </si>
  <si>
    <t>材料費</t>
    <rPh sb="0" eb="3">
      <t>ザイリョウヒ</t>
    </rPh>
    <phoneticPr fontId="6"/>
  </si>
  <si>
    <t>選定額</t>
    <rPh sb="0" eb="2">
      <t>センテイ</t>
    </rPh>
    <rPh sb="2" eb="3">
      <t>ガク</t>
    </rPh>
    <phoneticPr fontId="4"/>
  </si>
  <si>
    <t>基準額</t>
    <rPh sb="0" eb="3">
      <t>キジュンガク</t>
    </rPh>
    <phoneticPr fontId="4"/>
  </si>
  <si>
    <t>（１）支出</t>
    <rPh sb="3" eb="5">
      <t>シシュツ</t>
    </rPh>
    <phoneticPr fontId="7"/>
  </si>
  <si>
    <t>２．所要額明細書</t>
    <phoneticPr fontId="7"/>
  </si>
  <si>
    <t>延日数</t>
    <rPh sb="0" eb="1">
      <t>ノ</t>
    </rPh>
    <rPh sb="1" eb="3">
      <t>ニッスウ</t>
    </rPh>
    <phoneticPr fontId="6"/>
  </si>
  <si>
    <t xml:space="preserve">  ２．「支出予定額」欄は、当該年度分の支出予定額を計上し、その算出基礎を具体的に明らかにすること。</t>
    <rPh sb="11" eb="12">
      <t>ラン</t>
    </rPh>
    <phoneticPr fontId="6"/>
  </si>
  <si>
    <t>　　として計上し、対象とする経費以外のときは、「その他」の経費に計上し、内訳は算出内訳欄に記入すること。</t>
    <rPh sb="39" eb="41">
      <t>サンシュツ</t>
    </rPh>
    <rPh sb="41" eb="43">
      <t>ウチワケ</t>
    </rPh>
    <phoneticPr fontId="7"/>
  </si>
  <si>
    <t xml:space="preserve">  １．「区分」欄は、該当の名称がない場合は、内容を検討し、補助対象と類似しているときは、具体的に〇〇費</t>
    <phoneticPr fontId="7"/>
  </si>
  <si>
    <t>（記入上の注意事項）</t>
  </si>
  <si>
    <t>施設名：</t>
    <rPh sb="0" eb="2">
      <t>シセツ</t>
    </rPh>
    <rPh sb="2" eb="3">
      <t>メイ</t>
    </rPh>
    <rPh sb="3" eb="4">
      <t>ビョウメイ</t>
    </rPh>
    <phoneticPr fontId="7"/>
  </si>
  <si>
    <t>非常勤職員手当</t>
  </si>
  <si>
    <t>職員諸手当</t>
  </si>
  <si>
    <t>職員基本給</t>
  </si>
  <si>
    <t>社会保険料</t>
    <rPh sb="0" eb="2">
      <t>シャカイ</t>
    </rPh>
    <rPh sb="2" eb="5">
      <t>ホケンリョウ</t>
    </rPh>
    <phoneticPr fontId="6"/>
  </si>
  <si>
    <t>借料及び損料</t>
    <rPh sb="0" eb="2">
      <t>シャクリョウ</t>
    </rPh>
    <rPh sb="2" eb="3">
      <t>オヨ</t>
    </rPh>
    <rPh sb="4" eb="6">
      <t>ソンリョウ</t>
    </rPh>
    <phoneticPr fontId="6"/>
  </si>
  <si>
    <t>様式３－１７（１）</t>
    <rPh sb="0" eb="2">
      <t>ヨウシキ</t>
    </rPh>
    <phoneticPr fontId="12"/>
  </si>
  <si>
    <t>事業区分：重点医師偏在対策支援区域における承継・開業支援事業</t>
    <rPh sb="0" eb="2">
      <t>ジギョウ</t>
    </rPh>
    <rPh sb="2" eb="4">
      <t>クブン</t>
    </rPh>
    <phoneticPr fontId="12"/>
  </si>
  <si>
    <t>支援対象医療機関に選定した理由</t>
    <rPh sb="0" eb="2">
      <t>シエン</t>
    </rPh>
    <rPh sb="2" eb="4">
      <t>タイショウ</t>
    </rPh>
    <rPh sb="4" eb="6">
      <t>イリョウ</t>
    </rPh>
    <rPh sb="6" eb="8">
      <t>キカン</t>
    </rPh>
    <rPh sb="9" eb="11">
      <t>センテイ</t>
    </rPh>
    <rPh sb="13" eb="15">
      <t>リユウ</t>
    </rPh>
    <phoneticPr fontId="12"/>
  </si>
  <si>
    <t>選定過程</t>
    <rPh sb="0" eb="2">
      <t>センテイ</t>
    </rPh>
    <rPh sb="2" eb="4">
      <t>カテイ</t>
    </rPh>
    <phoneticPr fontId="12"/>
  </si>
  <si>
    <t>　３．（１）支出の「その他」欄は補助対象以外の経費を計上すること。</t>
    <rPh sb="6" eb="8">
      <t>シシュツ</t>
    </rPh>
    <phoneticPr fontId="7"/>
  </si>
  <si>
    <t>重点医師偏在対策支援区域の医療機関に医師派遣する派遣元医療機関支援事業　実施計画（先行的な医師偏在是正プラン）</t>
    <rPh sb="0" eb="2">
      <t>ジュウテン</t>
    </rPh>
    <rPh sb="2" eb="4">
      <t>イシ</t>
    </rPh>
    <rPh sb="4" eb="6">
      <t>ヘンザイ</t>
    </rPh>
    <rPh sb="6" eb="8">
      <t>タイサク</t>
    </rPh>
    <rPh sb="8" eb="10">
      <t>シエン</t>
    </rPh>
    <rPh sb="10" eb="12">
      <t>クイキ</t>
    </rPh>
    <rPh sb="13" eb="15">
      <t>イリョウ</t>
    </rPh>
    <rPh sb="15" eb="17">
      <t>キカン</t>
    </rPh>
    <rPh sb="18" eb="20">
      <t>イシ</t>
    </rPh>
    <rPh sb="20" eb="22">
      <t>ハケン</t>
    </rPh>
    <rPh sb="24" eb="26">
      <t>ハケン</t>
    </rPh>
    <rPh sb="26" eb="27">
      <t>モト</t>
    </rPh>
    <rPh sb="27" eb="29">
      <t>イリョウ</t>
    </rPh>
    <rPh sb="29" eb="31">
      <t>キカン</t>
    </rPh>
    <rPh sb="31" eb="33">
      <t>シエン</t>
    </rPh>
    <rPh sb="33" eb="35">
      <t>ジギョウ</t>
    </rPh>
    <rPh sb="36" eb="38">
      <t>ジッシ</t>
    </rPh>
    <rPh sb="38" eb="40">
      <t>ケイカク</t>
    </rPh>
    <rPh sb="41" eb="43">
      <t>センコウ</t>
    </rPh>
    <rPh sb="43" eb="44">
      <t>テキ</t>
    </rPh>
    <rPh sb="45" eb="47">
      <t>イシ</t>
    </rPh>
    <rPh sb="47" eb="49">
      <t>ヘンザイ</t>
    </rPh>
    <rPh sb="49" eb="51">
      <t>ゼセイ</t>
    </rPh>
    <phoneticPr fontId="12"/>
  </si>
  <si>
    <r>
      <rPr>
        <b/>
        <u/>
        <sz val="11"/>
        <color theme="1"/>
        <rFont val="ＭＳ Ｐゴシック"/>
        <family val="3"/>
        <charset val="128"/>
        <scheme val="minor"/>
      </rPr>
      <t>派遣元</t>
    </r>
    <r>
      <rPr>
        <sz val="11"/>
        <color theme="1"/>
        <rFont val="ＭＳ Ｐゴシック"/>
        <family val="2"/>
        <charset val="128"/>
        <scheme val="minor"/>
      </rPr>
      <t>医療機関（支援対象）</t>
    </r>
    <rPh sb="0" eb="2">
      <t>ハケン</t>
    </rPh>
    <rPh sb="2" eb="3">
      <t>モト</t>
    </rPh>
    <rPh sb="3" eb="5">
      <t>イリョウ</t>
    </rPh>
    <rPh sb="5" eb="7">
      <t>キカン</t>
    </rPh>
    <rPh sb="8" eb="10">
      <t>シエン</t>
    </rPh>
    <rPh sb="10" eb="12">
      <t>タイショウ</t>
    </rPh>
    <phoneticPr fontId="12"/>
  </si>
  <si>
    <r>
      <rPr>
        <b/>
        <u/>
        <sz val="11"/>
        <color theme="1"/>
        <rFont val="ＭＳ Ｐゴシック"/>
        <family val="3"/>
        <charset val="128"/>
        <scheme val="minor"/>
      </rPr>
      <t>派遣先</t>
    </r>
    <r>
      <rPr>
        <sz val="11"/>
        <color theme="1"/>
        <rFont val="ＭＳ Ｐゴシック"/>
        <family val="2"/>
        <charset val="128"/>
        <scheme val="minor"/>
      </rPr>
      <t>医療機関</t>
    </r>
    <rPh sb="0" eb="2">
      <t>ハケン</t>
    </rPh>
    <rPh sb="2" eb="3">
      <t>サキ</t>
    </rPh>
    <rPh sb="3" eb="5">
      <t>イリョウ</t>
    </rPh>
    <rPh sb="5" eb="7">
      <t>キカン</t>
    </rPh>
    <phoneticPr fontId="12"/>
  </si>
  <si>
    <t>派遣内容の詳細</t>
    <rPh sb="0" eb="2">
      <t>ハケン</t>
    </rPh>
    <rPh sb="2" eb="4">
      <t>ナイヨウ</t>
    </rPh>
    <rPh sb="5" eb="7">
      <t>ショウサイ</t>
    </rPh>
    <phoneticPr fontId="12"/>
  </si>
  <si>
    <t>開設者名</t>
    <rPh sb="0" eb="3">
      <t>カイセツシャ</t>
    </rPh>
    <rPh sb="3" eb="4">
      <t>メイ</t>
    </rPh>
    <phoneticPr fontId="6"/>
  </si>
  <si>
    <t>施設名</t>
    <rPh sb="0" eb="2">
      <t>シセツ</t>
    </rPh>
    <rPh sb="2" eb="3">
      <t>メイ</t>
    </rPh>
    <phoneticPr fontId="12"/>
  </si>
  <si>
    <t>病床数</t>
    <rPh sb="0" eb="3">
      <t>ビョウショウスウ</t>
    </rPh>
    <phoneticPr fontId="6"/>
  </si>
  <si>
    <t>所在地</t>
    <rPh sb="0" eb="3">
      <t>ショザイチ</t>
    </rPh>
    <phoneticPr fontId="6"/>
  </si>
  <si>
    <t>支援区域</t>
    <rPh sb="0" eb="2">
      <t>シエン</t>
    </rPh>
    <rPh sb="2" eb="4">
      <t>クイキ</t>
    </rPh>
    <phoneticPr fontId="6"/>
  </si>
  <si>
    <t>R８</t>
    <phoneticPr fontId="6"/>
  </si>
  <si>
    <t>R７</t>
    <phoneticPr fontId="6"/>
  </si>
  <si>
    <t>支援対象となる日数
①ー②</t>
    <phoneticPr fontId="6"/>
  </si>
  <si>
    <t>診療科</t>
    <rPh sb="0" eb="3">
      <t>シンリョウカ</t>
    </rPh>
    <phoneticPr fontId="6"/>
  </si>
  <si>
    <t>派遣形態</t>
    <rPh sb="0" eb="2">
      <t>ハケン</t>
    </rPh>
    <rPh sb="2" eb="4">
      <t>ケイタイ</t>
    </rPh>
    <phoneticPr fontId="6"/>
  </si>
  <si>
    <t>年間派遣人数（人日換算）①</t>
    <rPh sb="0" eb="2">
      <t>ネンカン</t>
    </rPh>
    <rPh sb="2" eb="4">
      <t>ハケン</t>
    </rPh>
    <rPh sb="4" eb="6">
      <t>ニンズウ</t>
    </rPh>
    <rPh sb="7" eb="8">
      <t>ジン</t>
    </rPh>
    <rPh sb="8" eb="9">
      <t>ニチ</t>
    </rPh>
    <rPh sb="9" eb="11">
      <t>カンサン</t>
    </rPh>
    <phoneticPr fontId="6"/>
  </si>
  <si>
    <t>年間派遣人数（人日換算）②</t>
    <rPh sb="0" eb="2">
      <t>ネンカン</t>
    </rPh>
    <rPh sb="2" eb="4">
      <t>ハケン</t>
    </rPh>
    <rPh sb="4" eb="6">
      <t>ニンズウ</t>
    </rPh>
    <rPh sb="7" eb="8">
      <t>ジン</t>
    </rPh>
    <rPh sb="8" eb="9">
      <t>ニチ</t>
    </rPh>
    <rPh sb="9" eb="11">
      <t>カンサン</t>
    </rPh>
    <phoneticPr fontId="6"/>
  </si>
  <si>
    <t>●●法人●●会 理事長　厚生 太郎</t>
    <rPh sb="2" eb="4">
      <t>ホウジン</t>
    </rPh>
    <rPh sb="6" eb="7">
      <t>カイ</t>
    </rPh>
    <rPh sb="8" eb="11">
      <t>リジチョウ</t>
    </rPh>
    <rPh sb="12" eb="14">
      <t>コウセイ</t>
    </rPh>
    <rPh sb="15" eb="17">
      <t>タロウ</t>
    </rPh>
    <phoneticPr fontId="6"/>
  </si>
  <si>
    <t>●●●●病院</t>
    <rPh sb="4" eb="6">
      <t>ビョウイン</t>
    </rPh>
    <phoneticPr fontId="6"/>
  </si>
  <si>
    <t>700床</t>
    <rPh sb="3" eb="4">
      <t>ショウ</t>
    </rPh>
    <phoneticPr fontId="6"/>
  </si>
  <si>
    <t>●●県●●市●●一丁目１番１号</t>
    <rPh sb="2" eb="3">
      <t>ケン</t>
    </rPh>
    <rPh sb="5" eb="6">
      <t>シ</t>
    </rPh>
    <rPh sb="8" eb="9">
      <t>1</t>
    </rPh>
    <phoneticPr fontId="6"/>
  </si>
  <si>
    <t>▲▲法人▲▲会 理事長　厚生 次郎</t>
    <rPh sb="2" eb="4">
      <t>ホウジン</t>
    </rPh>
    <rPh sb="6" eb="7">
      <t>カイ</t>
    </rPh>
    <rPh sb="8" eb="11">
      <t>リジチョウ</t>
    </rPh>
    <rPh sb="12" eb="14">
      <t>コウセイ</t>
    </rPh>
    <rPh sb="15" eb="17">
      <t>ジロウ</t>
    </rPh>
    <phoneticPr fontId="6"/>
  </si>
  <si>
    <t>▲▲▲▲病院</t>
    <rPh sb="4" eb="6">
      <t>ビョウイン</t>
    </rPh>
    <phoneticPr fontId="6"/>
  </si>
  <si>
    <t>50床</t>
    <rPh sb="2" eb="3">
      <t>ショウ</t>
    </rPh>
    <phoneticPr fontId="6"/>
  </si>
  <si>
    <t>▲▲県▲▲市▲▲二丁目２番２号</t>
    <rPh sb="2" eb="3">
      <t>ケン</t>
    </rPh>
    <rPh sb="5" eb="6">
      <t>シ</t>
    </rPh>
    <rPh sb="8" eb="9">
      <t>2</t>
    </rPh>
    <phoneticPr fontId="6"/>
  </si>
  <si>
    <t>▲▲医療圏</t>
    <rPh sb="2" eb="4">
      <t>イリョウ</t>
    </rPh>
    <rPh sb="4" eb="5">
      <t>ケン</t>
    </rPh>
    <phoneticPr fontId="6"/>
  </si>
  <si>
    <t>内科</t>
    <rPh sb="0" eb="2">
      <t>ナイカ</t>
    </rPh>
    <phoneticPr fontId="6"/>
  </si>
  <si>
    <t>非常勤
（週３回）</t>
    <rPh sb="0" eb="3">
      <t>ヒジョウキン</t>
    </rPh>
    <rPh sb="5" eb="6">
      <t>シュウ</t>
    </rPh>
    <rPh sb="7" eb="8">
      <t>カイ</t>
    </rPh>
    <phoneticPr fontId="6"/>
  </si>
  <si>
    <t>156人日</t>
    <rPh sb="3" eb="4">
      <t>ジン</t>
    </rPh>
    <rPh sb="4" eb="5">
      <t>ニチ</t>
    </rPh>
    <phoneticPr fontId="6"/>
  </si>
  <si>
    <t>非常勤
（週２回）</t>
    <rPh sb="0" eb="3">
      <t>ヒジョウキン</t>
    </rPh>
    <rPh sb="5" eb="6">
      <t>シュウ</t>
    </rPh>
    <rPh sb="7" eb="8">
      <t>カイ</t>
    </rPh>
    <phoneticPr fontId="6"/>
  </si>
  <si>
    <t>104人日</t>
    <rPh sb="3" eb="4">
      <t>ジン</t>
    </rPh>
    <rPh sb="4" eb="5">
      <t>ニチ</t>
    </rPh>
    <phoneticPr fontId="6"/>
  </si>
  <si>
    <t>52日</t>
    <rPh sb="2" eb="3">
      <t>ニチ</t>
    </rPh>
    <phoneticPr fontId="6"/>
  </si>
  <si>
    <t>●●のため</t>
    <phoneticPr fontId="6"/>
  </si>
  <si>
    <t>令和８年●月●日　地域医療対策協議会で合意
令和８年●月●日　保険者協議会で合意</t>
    <rPh sb="0" eb="2">
      <t>レイワ</t>
    </rPh>
    <rPh sb="3" eb="4">
      <t>ネン</t>
    </rPh>
    <rPh sb="5" eb="6">
      <t>ガツ</t>
    </rPh>
    <rPh sb="7" eb="8">
      <t>ニチ</t>
    </rPh>
    <rPh sb="9" eb="11">
      <t>チイキ</t>
    </rPh>
    <rPh sb="11" eb="13">
      <t>イリョウ</t>
    </rPh>
    <rPh sb="13" eb="15">
      <t>タイサク</t>
    </rPh>
    <rPh sb="15" eb="17">
      <t>キョウギ</t>
    </rPh>
    <rPh sb="17" eb="18">
      <t>カイ</t>
    </rPh>
    <rPh sb="19" eb="21">
      <t>ゴウイ</t>
    </rPh>
    <rPh sb="31" eb="34">
      <t>ホケンシャ</t>
    </rPh>
    <phoneticPr fontId="6"/>
  </si>
  <si>
    <t>外科</t>
    <rPh sb="0" eb="2">
      <t>ゲカ</t>
    </rPh>
    <phoneticPr fontId="6"/>
  </si>
  <si>
    <t>非常勤
（週１回）</t>
    <rPh sb="0" eb="3">
      <t>ヒジョウキン</t>
    </rPh>
    <rPh sb="5" eb="6">
      <t>シュウ</t>
    </rPh>
    <rPh sb="7" eb="8">
      <t>カイ</t>
    </rPh>
    <phoneticPr fontId="6"/>
  </si>
  <si>
    <t>52人日</t>
    <rPh sb="2" eb="3">
      <t>ジン</t>
    </rPh>
    <rPh sb="3" eb="4">
      <t>ニチ</t>
    </rPh>
    <phoneticPr fontId="6"/>
  </si>
  <si>
    <t>なし</t>
    <phoneticPr fontId="6"/>
  </si>
  <si>
    <t>0人日</t>
    <rPh sb="1" eb="2">
      <t>ジン</t>
    </rPh>
    <rPh sb="2" eb="3">
      <t>ニチ</t>
    </rPh>
    <phoneticPr fontId="6"/>
  </si>
  <si>
    <t>小児科</t>
    <rPh sb="0" eb="3">
      <t>ショウニカ</t>
    </rPh>
    <phoneticPr fontId="6"/>
  </si>
  <si>
    <t>常勤
（２人）</t>
    <rPh sb="0" eb="2">
      <t>ジョウキン</t>
    </rPh>
    <rPh sb="5" eb="6">
      <t>ニン</t>
    </rPh>
    <phoneticPr fontId="6"/>
  </si>
  <si>
    <t>490人日</t>
    <rPh sb="3" eb="4">
      <t>ジン</t>
    </rPh>
    <rPh sb="4" eb="5">
      <t>ニチ</t>
    </rPh>
    <phoneticPr fontId="6"/>
  </si>
  <si>
    <t>常勤
（１人）</t>
    <rPh sb="0" eb="2">
      <t>ジョウキン</t>
    </rPh>
    <rPh sb="5" eb="6">
      <t>ニン</t>
    </rPh>
    <phoneticPr fontId="6"/>
  </si>
  <si>
    <t>245人日</t>
    <rPh sb="3" eb="4">
      <t>ジン</t>
    </rPh>
    <rPh sb="4" eb="5">
      <t>ニチ</t>
    </rPh>
    <phoneticPr fontId="6"/>
  </si>
  <si>
    <t>245日</t>
    <rPh sb="3" eb="4">
      <t>ニチ</t>
    </rPh>
    <phoneticPr fontId="6"/>
  </si>
  <si>
    <t>諸謝金</t>
    <rPh sb="0" eb="3">
      <t>ショシャキン</t>
    </rPh>
    <phoneticPr fontId="6"/>
  </si>
  <si>
    <t>備品費（単価50万円未満に限る。）</t>
    <rPh sb="0" eb="3">
      <t>ビヒンヒ</t>
    </rPh>
    <rPh sb="4" eb="6">
      <t>タンカ</t>
    </rPh>
    <rPh sb="8" eb="10">
      <t>マンエン</t>
    </rPh>
    <rPh sb="10" eb="12">
      <t>ミマン</t>
    </rPh>
    <rPh sb="13" eb="14">
      <t>カギ</t>
    </rPh>
    <phoneticPr fontId="6"/>
  </si>
  <si>
    <t>光熱水料</t>
    <rPh sb="0" eb="2">
      <t>コウネツ</t>
    </rPh>
    <rPh sb="3" eb="4">
      <t>リョウ</t>
    </rPh>
    <phoneticPr fontId="6"/>
  </si>
  <si>
    <t>雑役務費</t>
    <rPh sb="0" eb="1">
      <t>ザツ</t>
    </rPh>
    <rPh sb="1" eb="4">
      <t>エキムヒ</t>
    </rPh>
    <phoneticPr fontId="6"/>
  </si>
  <si>
    <t>61,000円</t>
    <rPh sb="6" eb="7">
      <t>エン</t>
    </rPh>
    <phoneticPr fontId="6"/>
  </si>
  <si>
    <t>医師派遣経費</t>
    <rPh sb="0" eb="2">
      <t>イシ</t>
    </rPh>
    <rPh sb="2" eb="4">
      <t>ハケン</t>
    </rPh>
    <rPh sb="4" eb="6">
      <t>ケイヒ</t>
    </rPh>
    <rPh sb="5" eb="6">
      <t>ヒ</t>
    </rPh>
    <phoneticPr fontId="6"/>
  </si>
  <si>
    <t>※水色着色セルに入力してください。</t>
    <rPh sb="1" eb="3">
      <t>ミズイロ</t>
    </rPh>
    <rPh sb="3" eb="5">
      <t>チャクショク</t>
    </rPh>
    <rPh sb="8" eb="10">
      <t>ニュウリョク</t>
    </rPh>
    <phoneticPr fontId="6"/>
  </si>
  <si>
    <t>※黄色に着色した項目に入力してください。</t>
    <rPh sb="1" eb="3">
      <t>キイロ</t>
    </rPh>
    <rPh sb="4" eb="6">
      <t>チャクショク</t>
    </rPh>
    <rPh sb="8" eb="10">
      <t>コウモク</t>
    </rPh>
    <rPh sb="11" eb="13">
      <t>ニュウリョク</t>
    </rPh>
    <phoneticPr fontId="6"/>
  </si>
  <si>
    <t>合計</t>
    <rPh sb="0" eb="2">
      <t>ゴウケイ</t>
    </rPh>
    <phoneticPr fontId="6"/>
  </si>
  <si>
    <t>M=K-L</t>
    <phoneticPr fontId="6"/>
  </si>
  <si>
    <t>L</t>
    <phoneticPr fontId="6"/>
  </si>
  <si>
    <t>K=J×補助率</t>
    <rPh sb="4" eb="7">
      <t>ホジョリツ</t>
    </rPh>
    <phoneticPr fontId="6"/>
  </si>
  <si>
    <t>J</t>
  </si>
  <si>
    <t>I</t>
  </si>
  <si>
    <t>H=F-G</t>
    <phoneticPr fontId="6"/>
  </si>
  <si>
    <t xml:space="preserve">G </t>
  </si>
  <si>
    <t xml:space="preserve">F </t>
  </si>
  <si>
    <t>E</t>
  </si>
  <si>
    <t>D</t>
  </si>
  <si>
    <t>C=A-B</t>
    <phoneticPr fontId="6"/>
  </si>
  <si>
    <t>B</t>
  </si>
  <si>
    <t>A</t>
  </si>
  <si>
    <t>国庫補助
所要額</t>
    <rPh sb="0" eb="2">
      <t>コッコ</t>
    </rPh>
    <rPh sb="2" eb="4">
      <t>ホジョ</t>
    </rPh>
    <rPh sb="5" eb="8">
      <t>ショヨウガク</t>
    </rPh>
    <phoneticPr fontId="7"/>
  </si>
  <si>
    <t>仕入に係る消費税等相当額</t>
    <phoneticPr fontId="6"/>
  </si>
  <si>
    <t>国庫補助
基本所要額</t>
    <rPh sb="0" eb="2">
      <t>コッコ</t>
    </rPh>
    <rPh sb="2" eb="4">
      <t>ホジョ</t>
    </rPh>
    <rPh sb="5" eb="7">
      <t>キホン</t>
    </rPh>
    <rPh sb="7" eb="10">
      <t>ショヨウガク</t>
    </rPh>
    <phoneticPr fontId="7"/>
  </si>
  <si>
    <t>国庫補助
基本額</t>
    <rPh sb="0" eb="2">
      <t>コッコ</t>
    </rPh>
    <rPh sb="2" eb="4">
      <t>ホジョ</t>
    </rPh>
    <rPh sb="5" eb="8">
      <t>キホンガク</t>
    </rPh>
    <phoneticPr fontId="7"/>
  </si>
  <si>
    <t>都道府県
補助額</t>
    <rPh sb="0" eb="4">
      <t>トドウフケン</t>
    </rPh>
    <rPh sb="5" eb="8">
      <t>ホジョガク</t>
    </rPh>
    <phoneticPr fontId="7"/>
  </si>
  <si>
    <t>差引不足額</t>
    <rPh sb="0" eb="2">
      <t>サシヒキ</t>
    </rPh>
    <rPh sb="2" eb="5">
      <t>フソクガク</t>
    </rPh>
    <phoneticPr fontId="7"/>
  </si>
  <si>
    <t>診療収入額</t>
    <rPh sb="0" eb="2">
      <t>シンリョウ</t>
    </rPh>
    <rPh sb="2" eb="4">
      <t>シュウニュウ</t>
    </rPh>
    <rPh sb="4" eb="5">
      <t>ガク</t>
    </rPh>
    <phoneticPr fontId="7"/>
  </si>
  <si>
    <t>選定額</t>
    <rPh sb="0" eb="2">
      <t>センテイ</t>
    </rPh>
    <rPh sb="2" eb="3">
      <t>ガク</t>
    </rPh>
    <phoneticPr fontId="7"/>
  </si>
  <si>
    <t>基準額</t>
    <rPh sb="0" eb="3">
      <t>キジュンガク</t>
    </rPh>
    <phoneticPr fontId="7"/>
  </si>
  <si>
    <t>対象経費の
支出予定額</t>
    <rPh sb="0" eb="2">
      <t>タイショウ</t>
    </rPh>
    <rPh sb="2" eb="4">
      <t>ケイヒ</t>
    </rPh>
    <rPh sb="6" eb="8">
      <t>シシュツ</t>
    </rPh>
    <rPh sb="8" eb="11">
      <t>ヨテイガク</t>
    </rPh>
    <phoneticPr fontId="7"/>
  </si>
  <si>
    <t>差引事業費</t>
    <rPh sb="0" eb="2">
      <t>サシヒキ</t>
    </rPh>
    <rPh sb="2" eb="5">
      <t>ジギョウヒ</t>
    </rPh>
    <phoneticPr fontId="7"/>
  </si>
  <si>
    <t>診療収入額
及び寄付金
その他の収入額</t>
    <rPh sb="0" eb="2">
      <t>シンリョウ</t>
    </rPh>
    <rPh sb="2" eb="5">
      <t>シュウニュウガク</t>
    </rPh>
    <rPh sb="6" eb="7">
      <t>オヨ</t>
    </rPh>
    <rPh sb="8" eb="11">
      <t>キフキン</t>
    </rPh>
    <rPh sb="14" eb="15">
      <t>タ</t>
    </rPh>
    <rPh sb="16" eb="19">
      <t>シュウニュウガク</t>
    </rPh>
    <phoneticPr fontId="7"/>
  </si>
  <si>
    <t>補助率</t>
    <rPh sb="0" eb="3">
      <t>ホジョリツ</t>
    </rPh>
    <phoneticPr fontId="7"/>
  </si>
  <si>
    <t>算定方法</t>
    <rPh sb="0" eb="2">
      <t>サンテイ</t>
    </rPh>
    <rPh sb="2" eb="4">
      <t>ホウホウ</t>
    </rPh>
    <phoneticPr fontId="6"/>
  </si>
  <si>
    <t>補助方法</t>
    <rPh sb="0" eb="2">
      <t>ホジョ</t>
    </rPh>
    <rPh sb="2" eb="4">
      <t>ホウホウ</t>
    </rPh>
    <phoneticPr fontId="7"/>
  </si>
  <si>
    <t>施設（地区又は市町村）の名称</t>
    <rPh sb="0" eb="1">
      <t>シ</t>
    </rPh>
    <rPh sb="1" eb="2">
      <t>セツ</t>
    </rPh>
    <rPh sb="3" eb="5">
      <t>チク</t>
    </rPh>
    <rPh sb="5" eb="6">
      <t>マタ</t>
    </rPh>
    <rPh sb="7" eb="10">
      <t>シチョウソン</t>
    </rPh>
    <rPh sb="12" eb="14">
      <t>メイショウ</t>
    </rPh>
    <phoneticPr fontId="7"/>
  </si>
  <si>
    <t>事業名</t>
    <rPh sb="0" eb="2">
      <t>ジギョウ</t>
    </rPh>
    <rPh sb="2" eb="3">
      <t>メイ</t>
    </rPh>
    <phoneticPr fontId="7"/>
  </si>
  <si>
    <t>様式１</t>
    <rPh sb="0" eb="2">
      <t>ヨウシキ</t>
    </rPh>
    <phoneticPr fontId="6"/>
  </si>
  <si>
    <t>様式２</t>
    <rPh sb="0" eb="2">
      <t>ヨウシキ</t>
    </rPh>
    <phoneticPr fontId="6"/>
  </si>
  <si>
    <t>様式３</t>
    <rPh sb="0" eb="2">
      <t>ヨウシキ</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</si>
</sst>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円&quot;;&quot;△ &quot;#,##0&quot;&quot;&quot;円&quot;"/>
    <numFmt numFmtId="180" formatCode="#,##0_);[Red]\(#,##0\)"/>
    <numFmt numFmtId="181" formatCode="#,##0;&quot;△ &quot;#,##0"/>
    <numFmt numFmtId="182" formatCode="General&quot;件&quot;"/>
  </numFmts>
  <fonts count="2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sz val="11"/>
      <name val="ＭＳ Ｐゴシック"/>
      <family val="3"/>
      <charset val="128"/>
      <scheme val="minor"/>
    </font>
    <font>
      <b/>
      <sz val="12"/>
      <name val="ＭＳ Ｐゴシック"/>
      <family val="3"/>
      <charset val="128"/>
      <scheme val="minor"/>
    </font>
    <font>
      <sz val="12"/>
      <name val="ＭＳ Ｐゴシック"/>
      <family val="3"/>
      <charset val="128"/>
      <scheme val="minor"/>
    </font>
    <font>
      <sz val="11"/>
      <color rgb="FFFF0000"/>
      <name val="ＭＳ Ｐゴシック"/>
      <family val="3"/>
      <charset val="128"/>
      <scheme val="minor"/>
    </font>
    <font>
      <sz val="6"/>
      <name val="ＭＳ Ｐゴシック"/>
      <family val="2"/>
      <charset val="128"/>
      <scheme val="minor"/>
    </font>
    <font>
      <b/>
      <sz val="16"/>
      <color theme="1"/>
      <name val="ＭＳ Ｐゴシック"/>
      <family val="3"/>
      <charset val="128"/>
      <scheme val="minor"/>
    </font>
    <font>
      <sz val="16"/>
      <color theme="1"/>
      <name val="ＭＳ Ｐゴシック"/>
      <family val="3"/>
      <charset val="128"/>
      <scheme val="minor"/>
    </font>
    <font>
      <b/>
      <u/>
      <sz val="11"/>
      <color theme="1"/>
      <name val="ＭＳ Ｐゴシック"/>
      <family val="3"/>
      <charset val="128"/>
      <scheme val="minor"/>
    </font>
    <font>
      <sz val="10"/>
      <color theme="1"/>
      <name val="ＭＳ Ｐゴシック"/>
      <family val="2"/>
      <charset val="128"/>
      <scheme val="minor"/>
    </font>
    <font>
      <sz val="11"/>
      <color rgb="FFFF0000"/>
      <name val="ＭＳ Ｐゴシック"/>
      <family val="2"/>
      <charset val="128"/>
      <scheme val="minor"/>
    </font>
    <font>
      <sz val="11"/>
      <name val="ＭＳ Ｐゴシック"/>
      <family val="3"/>
      <charset val="128"/>
    </font>
    <font>
      <sz val="9"/>
      <name val="ＭＳ Ｐゴシック"/>
      <family val="3"/>
      <charset val="128"/>
      <scheme val="minor"/>
    </font>
    <font>
      <sz val="9"/>
      <color indexed="81"/>
      <name val="MS P 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theme="0"/>
        <bgColor indexed="64"/>
      </patternFill>
    </fill>
  </fills>
  <borders count="74">
    <border>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diagonalDown="1">
      <left style="medium">
        <color auto="1"/>
      </left>
      <right style="medium">
        <color auto="1"/>
      </right>
      <top style="medium">
        <color auto="1"/>
      </top>
      <bottom/>
      <diagonal style="thin">
        <color auto="1"/>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auto="1"/>
      </left>
      <right style="medium">
        <color auto="1"/>
      </right>
      <top style="medium">
        <color auto="1"/>
      </top>
      <bottom/>
      <diagonal/>
    </border>
    <border>
      <left/>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hair">
        <color auto="1"/>
      </top>
      <bottom style="hair">
        <color auto="1"/>
      </bottom>
      <diagonal/>
    </border>
    <border>
      <left style="thin">
        <color indexed="64"/>
      </left>
      <right style="medium">
        <color indexed="64"/>
      </right>
      <top style="hair">
        <color indexed="64"/>
      </top>
      <bottom style="hair">
        <color indexed="64"/>
      </bottom>
      <diagonal/>
    </border>
    <border>
      <left style="medium">
        <color auto="1"/>
      </left>
      <right style="thin">
        <color auto="1"/>
      </right>
      <top style="hair">
        <color auto="1"/>
      </top>
      <bottom style="hair">
        <color auto="1"/>
      </bottom>
      <diagonal/>
    </border>
    <border>
      <left style="thin">
        <color indexed="64"/>
      </left>
      <right style="thin">
        <color indexed="64"/>
      </right>
      <top style="hair">
        <color indexed="64"/>
      </top>
      <bottom style="hair">
        <color indexed="64"/>
      </bottom>
      <diagonal/>
    </border>
    <border>
      <left style="medium">
        <color auto="1"/>
      </left>
      <right style="medium">
        <color auto="1"/>
      </right>
      <top style="hair">
        <color auto="1"/>
      </top>
      <bottom/>
      <diagonal/>
    </border>
    <border>
      <left style="thin">
        <color auto="1"/>
      </left>
      <right style="medium">
        <color auto="1"/>
      </right>
      <top style="hair">
        <color auto="1"/>
      </top>
      <bottom/>
      <diagonal/>
    </border>
    <border>
      <left style="medium">
        <color auto="1"/>
      </left>
      <right style="thin">
        <color auto="1"/>
      </right>
      <top style="hair">
        <color auto="1"/>
      </top>
      <bottom/>
      <diagonal/>
    </border>
    <border>
      <left style="thin">
        <color indexed="64"/>
      </left>
      <right style="thin">
        <color indexed="64"/>
      </right>
      <top style="hair">
        <color indexed="64"/>
      </top>
      <bottom/>
      <diagonal/>
    </border>
    <border>
      <left style="medium">
        <color auto="1"/>
      </left>
      <right style="medium">
        <color auto="1"/>
      </right>
      <top style="hair">
        <color auto="1"/>
      </top>
      <bottom style="medium">
        <color auto="1"/>
      </bottom>
      <diagonal/>
    </border>
    <border>
      <left style="thin">
        <color indexed="64"/>
      </left>
      <right style="medium">
        <color indexed="64"/>
      </right>
      <top style="hair">
        <color indexed="64"/>
      </top>
      <bottom style="medium">
        <color indexed="64"/>
      </bottom>
      <diagonal/>
    </border>
    <border>
      <left style="medium">
        <color auto="1"/>
      </left>
      <right style="thin">
        <color auto="1"/>
      </right>
      <top style="hair">
        <color auto="1"/>
      </top>
      <bottom style="medium">
        <color auto="1"/>
      </bottom>
      <diagonal/>
    </border>
    <border>
      <left style="thin">
        <color indexed="64"/>
      </left>
      <right style="thin">
        <color indexed="64"/>
      </right>
      <top style="hair">
        <color indexed="64"/>
      </top>
      <bottom style="medium">
        <color indexed="64"/>
      </bottom>
      <diagonal/>
    </border>
    <border>
      <left/>
      <right style="thin">
        <color indexed="64"/>
      </right>
      <top style="medium">
        <color indexed="64"/>
      </top>
      <bottom/>
      <diagonal/>
    </border>
    <border diagonalDown="1">
      <left style="medium">
        <color auto="1"/>
      </left>
      <right/>
      <top/>
      <bottom/>
      <diagonal style="thin">
        <color auto="1"/>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ck">
        <color auto="1"/>
      </left>
      <right style="thick">
        <color auto="1"/>
      </right>
      <top style="thick">
        <color auto="1"/>
      </top>
      <bottom/>
      <diagonal/>
    </border>
    <border diagonalDown="1">
      <left style="medium">
        <color auto="1"/>
      </left>
      <right/>
      <top/>
      <bottom style="medium">
        <color auto="1"/>
      </bottom>
      <diagonal style="thin">
        <color auto="1"/>
      </diagonal>
    </border>
    <border>
      <left style="medium">
        <color indexed="64"/>
      </left>
      <right style="thin">
        <color indexed="64"/>
      </right>
      <top style="thin">
        <color indexed="64"/>
      </top>
      <bottom/>
      <diagonal/>
    </border>
    <border>
      <left style="thick">
        <color auto="1"/>
      </left>
      <right style="thick">
        <color auto="1"/>
      </right>
      <top/>
      <bottom style="medium">
        <color auto="1"/>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auto="1"/>
      </left>
      <right style="thin">
        <color auto="1"/>
      </right>
      <top style="medium">
        <color auto="1"/>
      </top>
      <bottom style="hair">
        <color indexed="64"/>
      </bottom>
      <diagonal/>
    </border>
    <border>
      <left style="thin">
        <color indexed="64"/>
      </left>
      <right style="thin">
        <color indexed="64"/>
      </right>
      <top style="medium">
        <color auto="1"/>
      </top>
      <bottom style="hair">
        <color indexed="64"/>
      </bottom>
      <diagonal/>
    </border>
    <border>
      <left style="thin">
        <color indexed="64"/>
      </left>
      <right/>
      <top style="medium">
        <color auto="1"/>
      </top>
      <bottom style="hair">
        <color indexed="64"/>
      </bottom>
      <diagonal/>
    </border>
    <border>
      <left style="thick">
        <color auto="1"/>
      </left>
      <right style="thick">
        <color auto="1"/>
      </right>
      <top style="medium">
        <color auto="1"/>
      </top>
      <bottom style="hair">
        <color indexed="64"/>
      </bottom>
      <diagonal/>
    </border>
    <border>
      <left style="thin">
        <color indexed="64"/>
      </left>
      <right style="medium">
        <color indexed="64"/>
      </right>
      <top/>
      <bottom/>
      <diagonal/>
    </border>
    <border>
      <left style="medium">
        <color auto="1"/>
      </left>
      <right style="thin">
        <color auto="1"/>
      </right>
      <top/>
      <bottom style="hair">
        <color auto="1"/>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ck">
        <color auto="1"/>
      </left>
      <right style="thick">
        <color auto="1"/>
      </right>
      <top/>
      <bottom style="hair">
        <color auto="1"/>
      </bottom>
      <diagonal/>
    </border>
    <border>
      <left/>
      <right style="medium">
        <color indexed="64"/>
      </right>
      <top/>
      <bottom/>
      <diagonal/>
    </border>
    <border>
      <left style="medium">
        <color auto="1"/>
      </left>
      <right style="medium">
        <color indexed="64"/>
      </right>
      <top/>
      <bottom style="hair">
        <color auto="1"/>
      </bottom>
      <diagonal/>
    </border>
    <border>
      <left style="thin">
        <color indexed="64"/>
      </left>
      <right style="medium">
        <color indexed="64"/>
      </right>
      <top/>
      <bottom style="hair">
        <color indexed="64"/>
      </bottom>
      <diagonal/>
    </border>
    <border>
      <left style="thin">
        <color indexed="64"/>
      </left>
      <right/>
      <top style="hair">
        <color indexed="64"/>
      </top>
      <bottom style="hair">
        <color indexed="64"/>
      </bottom>
      <diagonal/>
    </border>
    <border>
      <left style="thick">
        <color auto="1"/>
      </left>
      <right style="thick">
        <color auto="1"/>
      </right>
      <top style="hair">
        <color auto="1"/>
      </top>
      <bottom style="hair">
        <color auto="1"/>
      </bottom>
      <diagonal/>
    </border>
    <border>
      <left/>
      <right style="medium">
        <color indexed="64"/>
      </right>
      <top/>
      <bottom style="hair">
        <color auto="1"/>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style="thick">
        <color auto="1"/>
      </left>
      <right style="thick">
        <color auto="1"/>
      </right>
      <top style="hair">
        <color auto="1"/>
      </top>
      <bottom/>
      <diagonal/>
    </border>
    <border>
      <left style="thin">
        <color indexed="64"/>
      </left>
      <right/>
      <top style="hair">
        <color indexed="64"/>
      </top>
      <bottom style="medium">
        <color indexed="64"/>
      </bottom>
      <diagonal/>
    </border>
    <border>
      <left style="thick">
        <color auto="1"/>
      </left>
      <right style="thick">
        <color auto="1"/>
      </right>
      <top style="hair">
        <color auto="1"/>
      </top>
      <bottom style="thick">
        <color auto="1"/>
      </bottom>
      <diagonal/>
    </border>
    <border>
      <left/>
      <right style="thin">
        <color indexed="64"/>
      </right>
      <top style="hair">
        <color indexed="64"/>
      </top>
      <bottom style="medium">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auto="1"/>
      </top>
      <bottom style="thin">
        <color indexed="64"/>
      </bottom>
      <diagonal/>
    </border>
    <border>
      <left/>
      <right style="thin">
        <color indexed="64"/>
      </right>
      <top style="thin">
        <color indexed="64"/>
      </top>
      <bottom style="double">
        <color auto="1"/>
      </bottom>
      <diagonal/>
    </border>
    <border>
      <left style="thin">
        <color indexed="64"/>
      </left>
      <right style="thin">
        <color indexed="64"/>
      </right>
      <top style="thin">
        <color indexed="64"/>
      </top>
      <bottom style="double">
        <color auto="1"/>
      </bottom>
      <diagonal/>
    </border>
  </borders>
  <cellStyleXfs count="5">
    <xf numFmtId="0" fontId="0" fillId="0" borderId="0">
      <alignment vertical="center"/>
    </xf>
    <xf numFmtId="0" fontId="5" fillId="0" borderId="0">
      <alignment vertical="center"/>
    </xf>
    <xf numFmtId="0" fontId="3" fillId="0" borderId="0">
      <alignment vertical="center"/>
    </xf>
    <xf numFmtId="0" fontId="2" fillId="0" borderId="0">
      <alignment vertical="center"/>
    </xf>
    <xf numFmtId="0" fontId="18" fillId="0" borderId="0"/>
  </cellStyleXfs>
  <cellXfs count="227">
    <xf numFmtId="0" fontId="0" fillId="0" borderId="0" xfId="0">
      <alignment vertical="center"/>
    </xf>
    <xf numFmtId="0" fontId="8" fillId="0" borderId="0" xfId="0" applyFont="1">
      <alignment vertical="center"/>
    </xf>
    <xf numFmtId="0" fontId="8" fillId="0" borderId="13" xfId="0" applyFont="1" applyBorder="1">
      <alignment vertical="center"/>
    </xf>
    <xf numFmtId="3" fontId="8" fillId="0" borderId="13" xfId="0" applyNumberFormat="1" applyFont="1" applyBorder="1" applyAlignment="1">
      <alignment horizontal="right" vertical="center"/>
    </xf>
    <xf numFmtId="0" fontId="8" fillId="2" borderId="8" xfId="0" applyFont="1" applyFill="1" applyBorder="1">
      <alignment vertical="center"/>
    </xf>
    <xf numFmtId="3" fontId="8" fillId="0" borderId="8" xfId="0" applyNumberFormat="1" applyFont="1" applyBorder="1" applyAlignment="1">
      <alignment horizontal="right" vertical="center"/>
    </xf>
    <xf numFmtId="3" fontId="8" fillId="2" borderId="8" xfId="0" applyNumberFormat="1" applyFont="1" applyFill="1" applyBorder="1" applyAlignment="1">
      <alignment horizontal="right" vertical="center"/>
    </xf>
    <xf numFmtId="0" fontId="8" fillId="2" borderId="4" xfId="0" applyFont="1" applyFill="1" applyBorder="1" applyAlignment="1">
      <alignment horizontal="left" vertical="center"/>
    </xf>
    <xf numFmtId="0" fontId="8" fillId="0" borderId="8" xfId="0" applyFont="1" applyBorder="1">
      <alignment vertical="center"/>
    </xf>
    <xf numFmtId="0" fontId="8" fillId="0" borderId="4" xfId="0" applyFont="1" applyBorder="1" applyAlignment="1">
      <alignment horizontal="left" vertical="center" shrinkToFit="1"/>
    </xf>
    <xf numFmtId="3" fontId="8" fillId="0" borderId="7" xfId="0" applyNumberFormat="1" applyFont="1" applyBorder="1" applyAlignment="1">
      <alignment horizontal="right" vertical="center"/>
    </xf>
    <xf numFmtId="0" fontId="8" fillId="0" borderId="7" xfId="0" applyFont="1" applyBorder="1">
      <alignment vertical="center"/>
    </xf>
    <xf numFmtId="0" fontId="8" fillId="0" borderId="7" xfId="0" applyFont="1" applyBorder="1" applyAlignment="1">
      <alignment horizontal="center" vertical="center"/>
    </xf>
    <xf numFmtId="0" fontId="8" fillId="2" borderId="7" xfId="0" applyFont="1" applyFill="1" applyBorder="1">
      <alignment vertical="center"/>
    </xf>
    <xf numFmtId="3" fontId="8" fillId="2" borderId="7" xfId="0" applyNumberFormat="1" applyFont="1" applyFill="1" applyBorder="1" applyAlignment="1">
      <alignment horizontal="right" vertical="center"/>
    </xf>
    <xf numFmtId="3" fontId="8" fillId="0" borderId="0" xfId="0" applyNumberFormat="1" applyFont="1" applyAlignment="1">
      <alignment horizontal="right" vertical="center"/>
    </xf>
    <xf numFmtId="0" fontId="8" fillId="0" borderId="0" xfId="0" applyFont="1" applyAlignment="1">
      <alignment horizontal="center" vertical="center"/>
    </xf>
    <xf numFmtId="3" fontId="8" fillId="0" borderId="1" xfId="0" applyNumberFormat="1" applyFont="1" applyBorder="1" applyAlignment="1">
      <alignment horizontal="right" vertical="center"/>
    </xf>
    <xf numFmtId="3" fontId="8" fillId="0" borderId="10" xfId="0" applyNumberFormat="1" applyFont="1" applyBorder="1" applyAlignment="1">
      <alignment horizontal="right" vertical="center"/>
    </xf>
    <xf numFmtId="3" fontId="8" fillId="0" borderId="2" xfId="0" applyNumberFormat="1" applyFont="1" applyBorder="1" applyAlignment="1">
      <alignment horizontal="right" vertical="center"/>
    </xf>
    <xf numFmtId="3" fontId="8" fillId="2" borderId="13" xfId="0" applyNumberFormat="1" applyFont="1" applyFill="1" applyBorder="1" applyAlignment="1">
      <alignment horizontal="right" vertical="center"/>
    </xf>
    <xf numFmtId="0" fontId="8" fillId="0" borderId="14" xfId="0" applyFont="1" applyBorder="1" applyAlignment="1">
      <alignment vertical="center" shrinkToFit="1"/>
    </xf>
    <xf numFmtId="0" fontId="8" fillId="0" borderId="2" xfId="0" applyFont="1" applyBorder="1">
      <alignment vertical="center"/>
    </xf>
    <xf numFmtId="3" fontId="8" fillId="0" borderId="9" xfId="0" applyNumberFormat="1" applyFont="1" applyBorder="1" applyAlignment="1">
      <alignment horizontal="right" vertical="center"/>
    </xf>
    <xf numFmtId="0" fontId="8" fillId="0" borderId="12" xfId="0" applyFont="1" applyBorder="1" applyAlignment="1">
      <alignment horizontal="centerContinuous" vertical="center"/>
    </xf>
    <xf numFmtId="3" fontId="8" fillId="0" borderId="14" xfId="0" applyNumberFormat="1" applyFont="1" applyBorder="1" applyAlignment="1">
      <alignment horizontal="centerContinuous" vertical="center"/>
    </xf>
    <xf numFmtId="3" fontId="8" fillId="0" borderId="13" xfId="0" applyNumberFormat="1" applyFont="1" applyBorder="1" applyAlignment="1">
      <alignment horizontal="centerContinuous" vertical="center"/>
    </xf>
    <xf numFmtId="3" fontId="8" fillId="0" borderId="9" xfId="0" applyNumberFormat="1" applyFont="1" applyBorder="1" applyAlignment="1">
      <alignment horizontal="center" vertical="center"/>
    </xf>
    <xf numFmtId="0" fontId="8" fillId="0" borderId="0" xfId="0" applyFont="1" applyAlignment="1">
      <alignment horizontal="left" vertical="center"/>
    </xf>
    <xf numFmtId="0" fontId="9" fillId="0" borderId="0" xfId="0" applyFont="1" applyAlignment="1">
      <alignment horizontal="centerContinuous" vertical="center"/>
    </xf>
    <xf numFmtId="0" fontId="10" fillId="0" borderId="0" xfId="0" applyFont="1">
      <alignment vertical="center"/>
    </xf>
    <xf numFmtId="0" fontId="8" fillId="0" borderId="3" xfId="0" applyFont="1" applyBorder="1">
      <alignment vertical="center"/>
    </xf>
    <xf numFmtId="0" fontId="8" fillId="2" borderId="13" xfId="0" applyFont="1" applyFill="1" applyBorder="1">
      <alignment vertical="center"/>
    </xf>
    <xf numFmtId="0" fontId="8" fillId="0" borderId="1" xfId="0" applyFont="1" applyBorder="1">
      <alignment vertical="center"/>
    </xf>
    <xf numFmtId="0" fontId="8" fillId="0" borderId="10" xfId="0" applyFont="1" applyBorder="1">
      <alignment vertical="center"/>
    </xf>
    <xf numFmtId="0" fontId="8" fillId="0" borderId="14" xfId="0" applyFont="1" applyBorder="1" applyAlignment="1">
      <alignment horizontal="center" vertical="center"/>
    </xf>
    <xf numFmtId="0" fontId="8" fillId="0" borderId="12" xfId="0" applyFont="1" applyBorder="1" applyAlignment="1">
      <alignment horizontal="center" vertical="center"/>
    </xf>
    <xf numFmtId="0" fontId="8" fillId="2" borderId="2" xfId="0" applyFont="1" applyFill="1" applyBorder="1" applyAlignment="1">
      <alignment horizontal="center" vertical="center"/>
    </xf>
    <xf numFmtId="0" fontId="8" fillId="0" borderId="6" xfId="0" applyFont="1" applyBorder="1" applyAlignment="1">
      <alignment horizontal="center" vertical="center"/>
    </xf>
    <xf numFmtId="0" fontId="8" fillId="0" borderId="2" xfId="0" applyFont="1" applyBorder="1" applyAlignment="1">
      <alignment horizontal="center" vertical="center"/>
    </xf>
    <xf numFmtId="0" fontId="8" fillId="0" borderId="13" xfId="0" applyFont="1" applyBorder="1" applyAlignment="1">
      <alignment horizontal="center" vertical="center"/>
    </xf>
    <xf numFmtId="0" fontId="8" fillId="2" borderId="0" xfId="0" applyFont="1" applyFill="1" applyAlignment="1">
      <alignment horizontal="right" vertical="center"/>
    </xf>
    <xf numFmtId="0" fontId="8" fillId="0" borderId="6" xfId="0" applyFont="1" applyBorder="1" applyAlignment="1">
      <alignment horizontal="left" vertical="center"/>
    </xf>
    <xf numFmtId="0" fontId="8" fillId="0" borderId="9" xfId="0" applyFont="1" applyBorder="1">
      <alignment vertical="center"/>
    </xf>
    <xf numFmtId="0" fontId="11" fillId="0" borderId="0" xfId="0" applyFont="1">
      <alignment vertical="center"/>
    </xf>
    <xf numFmtId="0" fontId="3" fillId="0" borderId="0" xfId="2">
      <alignment vertical="center"/>
    </xf>
    <xf numFmtId="0" fontId="13" fillId="0" borderId="0" xfId="2" applyFont="1">
      <alignment vertical="center"/>
    </xf>
    <xf numFmtId="0" fontId="3" fillId="0" borderId="27" xfId="2" applyBorder="1" applyAlignment="1">
      <alignment horizontal="center" vertical="center"/>
    </xf>
    <xf numFmtId="0" fontId="3" fillId="0" borderId="28" xfId="2" applyBorder="1" applyAlignment="1">
      <alignment horizontal="center" vertical="center" wrapText="1"/>
    </xf>
    <xf numFmtId="0" fontId="3" fillId="0" borderId="29" xfId="2" applyBorder="1" applyAlignment="1">
      <alignment horizontal="center" vertical="center" wrapText="1"/>
    </xf>
    <xf numFmtId="0" fontId="3" fillId="0" borderId="27" xfId="2" applyBorder="1">
      <alignment vertical="center"/>
    </xf>
    <xf numFmtId="0" fontId="3" fillId="0" borderId="31" xfId="2" applyBorder="1" applyAlignment="1">
      <alignment horizontal="center" vertical="center"/>
    </xf>
    <xf numFmtId="0" fontId="3" fillId="0" borderId="32" xfId="2" applyBorder="1" applyAlignment="1">
      <alignment horizontal="center" vertical="center" wrapText="1"/>
    </xf>
    <xf numFmtId="0" fontId="3" fillId="0" borderId="33" xfId="2" applyBorder="1" applyAlignment="1">
      <alignment horizontal="center" vertical="center" wrapText="1"/>
    </xf>
    <xf numFmtId="0" fontId="3" fillId="0" borderId="31" xfId="2" applyBorder="1">
      <alignment vertical="center"/>
    </xf>
    <xf numFmtId="0" fontId="3" fillId="0" borderId="35" xfId="2" applyBorder="1" applyAlignment="1">
      <alignment horizontal="center" vertical="center"/>
    </xf>
    <xf numFmtId="0" fontId="3" fillId="0" borderId="36" xfId="2" applyBorder="1" applyAlignment="1">
      <alignment horizontal="center" vertical="center" wrapText="1"/>
    </xf>
    <xf numFmtId="0" fontId="3" fillId="0" borderId="37" xfId="2" applyBorder="1" applyAlignment="1">
      <alignment horizontal="center" vertical="center" wrapText="1"/>
    </xf>
    <xf numFmtId="0" fontId="3" fillId="0" borderId="35" xfId="2" applyBorder="1">
      <alignment vertical="center"/>
    </xf>
    <xf numFmtId="0" fontId="3" fillId="0" borderId="0" xfId="2" applyAlignment="1">
      <alignment horizontal="center" vertical="center"/>
    </xf>
    <xf numFmtId="0" fontId="14" fillId="0" borderId="0" xfId="2" applyFont="1">
      <alignment vertical="center"/>
    </xf>
    <xf numFmtId="0" fontId="0" fillId="0" borderId="0" xfId="2" applyFont="1">
      <alignment vertical="center"/>
    </xf>
    <xf numFmtId="3" fontId="8" fillId="0" borderId="7" xfId="0" applyNumberFormat="1" applyFont="1" applyBorder="1">
      <alignment vertical="center"/>
    </xf>
    <xf numFmtId="0" fontId="3" fillId="0" borderId="49" xfId="2" applyBorder="1" applyAlignment="1">
      <alignment horizontal="center" vertical="center" wrapText="1"/>
    </xf>
    <xf numFmtId="0" fontId="3" fillId="0" borderId="50" xfId="2" applyBorder="1" applyAlignment="1">
      <alignment horizontal="center" vertical="center" wrapText="1"/>
    </xf>
    <xf numFmtId="0" fontId="3" fillId="0" borderId="51" xfId="2" applyBorder="1" applyAlignment="1">
      <alignment horizontal="center" vertical="center" wrapText="1"/>
    </xf>
    <xf numFmtId="0" fontId="3" fillId="0" borderId="52" xfId="2" applyBorder="1" applyAlignment="1">
      <alignment horizontal="center" vertical="center" wrapText="1"/>
    </xf>
    <xf numFmtId="0" fontId="3" fillId="0" borderId="54" xfId="2" applyBorder="1" applyAlignment="1">
      <alignment horizontal="center" vertical="center" wrapText="1"/>
    </xf>
    <xf numFmtId="0" fontId="3" fillId="0" borderId="55" xfId="2" applyBorder="1" applyAlignment="1">
      <alignment horizontal="center" vertical="center" wrapText="1"/>
    </xf>
    <xf numFmtId="0" fontId="3" fillId="0" borderId="56" xfId="2" applyBorder="1" applyAlignment="1">
      <alignment horizontal="center" vertical="center" wrapText="1"/>
    </xf>
    <xf numFmtId="0" fontId="3" fillId="0" borderId="57" xfId="2" applyBorder="1" applyAlignment="1">
      <alignment horizontal="center" vertical="center" wrapText="1"/>
    </xf>
    <xf numFmtId="0" fontId="3" fillId="0" borderId="30" xfId="2" applyBorder="1" applyAlignment="1">
      <alignment horizontal="center" vertical="center" wrapText="1"/>
    </xf>
    <xf numFmtId="0" fontId="3" fillId="0" borderId="61" xfId="2" applyBorder="1" applyAlignment="1">
      <alignment horizontal="center" vertical="center" wrapText="1"/>
    </xf>
    <xf numFmtId="0" fontId="3" fillId="0" borderId="62" xfId="2" applyBorder="1" applyAlignment="1">
      <alignment horizontal="center" vertical="center" wrapText="1"/>
    </xf>
    <xf numFmtId="0" fontId="3" fillId="0" borderId="29" xfId="2" applyBorder="1" applyAlignment="1">
      <alignment vertical="center" wrapText="1"/>
    </xf>
    <xf numFmtId="0" fontId="3" fillId="0" borderId="64" xfId="2" applyBorder="1" applyAlignment="1">
      <alignment vertical="top" wrapText="1"/>
    </xf>
    <xf numFmtId="0" fontId="3" fillId="0" borderId="33" xfId="2" applyBorder="1" applyAlignment="1">
      <alignment vertical="center" wrapText="1"/>
    </xf>
    <xf numFmtId="0" fontId="3" fillId="0" borderId="34" xfId="2" applyBorder="1" applyAlignment="1">
      <alignment horizontal="center" vertical="center" wrapText="1"/>
    </xf>
    <xf numFmtId="0" fontId="3" fillId="0" borderId="65" xfId="2" applyBorder="1" applyAlignment="1">
      <alignment horizontal="center" vertical="center" wrapText="1"/>
    </xf>
    <xf numFmtId="0" fontId="3" fillId="0" borderId="66" xfId="2" applyBorder="1" applyAlignment="1">
      <alignment horizontal="center" vertical="center" wrapText="1"/>
    </xf>
    <xf numFmtId="0" fontId="3" fillId="0" borderId="37" xfId="2" applyBorder="1" applyAlignment="1">
      <alignment vertical="center" wrapText="1"/>
    </xf>
    <xf numFmtId="0" fontId="3" fillId="0" borderId="38" xfId="2" applyBorder="1" applyAlignment="1">
      <alignment horizontal="center" vertical="center" wrapText="1"/>
    </xf>
    <xf numFmtId="0" fontId="3" fillId="0" borderId="67" xfId="2" applyBorder="1" applyAlignment="1">
      <alignment horizontal="center" vertical="center" wrapText="1"/>
    </xf>
    <xf numFmtId="0" fontId="3" fillId="0" borderId="68" xfId="2" applyBorder="1" applyAlignment="1">
      <alignment horizontal="center" vertical="center" wrapText="1"/>
    </xf>
    <xf numFmtId="0" fontId="3" fillId="0" borderId="69" xfId="2" applyBorder="1" applyAlignment="1">
      <alignment vertical="top" wrapText="1"/>
    </xf>
    <xf numFmtId="0" fontId="8" fillId="0" borderId="4" xfId="0" applyFont="1" applyBorder="1">
      <alignment vertical="center"/>
    </xf>
    <xf numFmtId="176" fontId="8" fillId="3" borderId="3" xfId="0" applyNumberFormat="1" applyFont="1" applyFill="1" applyBorder="1">
      <alignment vertical="center"/>
    </xf>
    <xf numFmtId="3" fontId="8" fillId="0" borderId="4" xfId="0" applyNumberFormat="1" applyFont="1" applyBorder="1" applyAlignment="1">
      <alignment horizontal="right" vertical="center"/>
    </xf>
    <xf numFmtId="0" fontId="8" fillId="0" borderId="0" xfId="0" applyFont="1" applyAlignment="1">
      <alignment horizontal="right" vertical="center"/>
    </xf>
    <xf numFmtId="0" fontId="8" fillId="2" borderId="2" xfId="0" applyFont="1" applyFill="1" applyBorder="1" applyAlignment="1">
      <alignment horizontal="left" vertical="center"/>
    </xf>
    <xf numFmtId="0" fontId="3" fillId="0" borderId="16" xfId="2" applyBorder="1">
      <alignment vertical="center"/>
    </xf>
    <xf numFmtId="0" fontId="3" fillId="0" borderId="40" xfId="2" applyBorder="1">
      <alignment vertical="center"/>
    </xf>
    <xf numFmtId="0" fontId="3" fillId="0" borderId="44" xfId="2" applyBorder="1">
      <alignment vertical="center"/>
    </xf>
    <xf numFmtId="0" fontId="3" fillId="2" borderId="39" xfId="2" applyFill="1" applyBorder="1" applyAlignment="1">
      <alignment horizontal="center" vertical="center" wrapText="1"/>
    </xf>
    <xf numFmtId="0" fontId="3" fillId="2" borderId="3" xfId="2" applyFill="1" applyBorder="1" applyAlignment="1">
      <alignment horizontal="center" vertical="center" wrapText="1"/>
    </xf>
    <xf numFmtId="0" fontId="3" fillId="2" borderId="47" xfId="2" applyFill="1" applyBorder="1" applyAlignment="1">
      <alignment horizontal="center" vertical="center" wrapText="1"/>
    </xf>
    <xf numFmtId="0" fontId="3" fillId="0" borderId="19" xfId="2" applyBorder="1" applyAlignment="1">
      <alignment horizontal="left" vertical="center" wrapText="1"/>
    </xf>
    <xf numFmtId="0" fontId="3" fillId="0" borderId="24" xfId="2" applyBorder="1" applyAlignment="1">
      <alignment horizontal="left" vertical="center" wrapText="1"/>
    </xf>
    <xf numFmtId="0" fontId="3" fillId="0" borderId="54" xfId="2" applyBorder="1" applyAlignment="1">
      <alignment horizontal="left" vertical="center" wrapText="1"/>
    </xf>
    <xf numFmtId="0" fontId="3" fillId="0" borderId="20" xfId="2" applyBorder="1" applyAlignment="1">
      <alignment horizontal="left" vertical="center" wrapText="1"/>
    </xf>
    <xf numFmtId="0" fontId="3" fillId="0" borderId="8" xfId="2" applyBorder="1" applyAlignment="1">
      <alignment horizontal="left" vertical="center" wrapText="1"/>
    </xf>
    <xf numFmtId="0" fontId="3" fillId="0" borderId="55" xfId="2" applyBorder="1" applyAlignment="1">
      <alignment horizontal="left" vertical="center" wrapText="1"/>
    </xf>
    <xf numFmtId="0" fontId="3" fillId="0" borderId="20" xfId="2" applyBorder="1" applyAlignment="1">
      <alignment horizontal="center" vertical="center" wrapText="1"/>
    </xf>
    <xf numFmtId="0" fontId="3" fillId="0" borderId="8" xfId="2" applyBorder="1" applyAlignment="1">
      <alignment horizontal="center" vertical="center" wrapText="1"/>
    </xf>
    <xf numFmtId="0" fontId="3" fillId="0" borderId="55" xfId="2" applyBorder="1" applyAlignment="1">
      <alignment horizontal="center" vertical="center" wrapText="1"/>
    </xf>
    <xf numFmtId="0" fontId="3" fillId="0" borderId="21" xfId="2" applyBorder="1" applyAlignment="1">
      <alignment horizontal="center" vertical="center"/>
    </xf>
    <xf numFmtId="0" fontId="3" fillId="0" borderId="25" xfId="2" applyBorder="1" applyAlignment="1">
      <alignment horizontal="center" vertical="center"/>
    </xf>
    <xf numFmtId="0" fontId="3" fillId="0" borderId="59" xfId="2" applyBorder="1" applyAlignment="1">
      <alignment horizontal="center" vertical="center"/>
    </xf>
    <xf numFmtId="0" fontId="3" fillId="0" borderId="48" xfId="2" applyBorder="1" applyAlignment="1">
      <alignment horizontal="left" vertical="center" wrapText="1"/>
    </xf>
    <xf numFmtId="0" fontId="3" fillId="0" borderId="53" xfId="2" applyBorder="1" applyAlignment="1">
      <alignment horizontal="left" vertical="center" wrapText="1"/>
    </xf>
    <xf numFmtId="0" fontId="3" fillId="0" borderId="60" xfId="2" applyBorder="1" applyAlignment="1">
      <alignment horizontal="left" vertical="center" wrapText="1"/>
    </xf>
    <xf numFmtId="0" fontId="3" fillId="0" borderId="18" xfId="2" applyBorder="1" applyAlignment="1">
      <alignment horizontal="left" vertical="center" wrapText="1"/>
    </xf>
    <xf numFmtId="0" fontId="3" fillId="0" borderId="58" xfId="2" applyBorder="1" applyAlignment="1">
      <alignment horizontal="left" vertical="center" wrapText="1"/>
    </xf>
    <xf numFmtId="0" fontId="3" fillId="0" borderId="63" xfId="2" applyBorder="1" applyAlignment="1">
      <alignment horizontal="left" vertical="center" wrapText="1"/>
    </xf>
    <xf numFmtId="0" fontId="3" fillId="0" borderId="21" xfId="2" applyBorder="1" applyAlignment="1">
      <alignment horizontal="left" vertical="center" wrapText="1"/>
    </xf>
    <xf numFmtId="0" fontId="3" fillId="0" borderId="25" xfId="2" applyBorder="1" applyAlignment="1">
      <alignment horizontal="left" vertical="center"/>
    </xf>
    <xf numFmtId="0" fontId="3" fillId="0" borderId="59" xfId="2" applyBorder="1" applyAlignment="1">
      <alignment horizontal="left" vertical="center"/>
    </xf>
    <xf numFmtId="0" fontId="3" fillId="2" borderId="21" xfId="2" applyFill="1" applyBorder="1" applyAlignment="1">
      <alignment horizontal="center" vertical="center"/>
    </xf>
    <xf numFmtId="0" fontId="3" fillId="2" borderId="25" xfId="2" applyFill="1" applyBorder="1" applyAlignment="1">
      <alignment horizontal="center" vertical="center"/>
    </xf>
    <xf numFmtId="0" fontId="3" fillId="2" borderId="26" xfId="2" applyFill="1" applyBorder="1" applyAlignment="1">
      <alignment horizontal="center" vertical="center"/>
    </xf>
    <xf numFmtId="3" fontId="8" fillId="0" borderId="6" xfId="0" applyNumberFormat="1" applyFont="1" applyBorder="1">
      <alignment vertical="center"/>
    </xf>
    <xf numFmtId="3" fontId="8" fillId="0" borderId="11" xfId="0" applyNumberFormat="1" applyFont="1" applyBorder="1">
      <alignment vertical="center"/>
    </xf>
    <xf numFmtId="3" fontId="8" fillId="0" borderId="5" xfId="0" applyNumberFormat="1" applyFont="1" applyBorder="1">
      <alignment vertical="center"/>
    </xf>
    <xf numFmtId="3" fontId="8" fillId="2" borderId="2" xfId="0" applyNumberFormat="1" applyFont="1" applyFill="1" applyBorder="1">
      <alignment vertical="center"/>
    </xf>
    <xf numFmtId="3" fontId="8" fillId="2" borderId="10" xfId="0" applyNumberFormat="1" applyFont="1" applyFill="1" applyBorder="1">
      <alignment vertical="center"/>
    </xf>
    <xf numFmtId="3" fontId="8" fillId="2" borderId="1" xfId="0" applyNumberFormat="1" applyFont="1" applyFill="1" applyBorder="1">
      <alignment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2" xfId="0" applyFont="1" applyBorder="1" applyAlignment="1">
      <alignment horizontal="center" vertical="center"/>
    </xf>
    <xf numFmtId="0" fontId="8" fillId="0" borderId="6" xfId="0" applyFont="1" applyBorder="1" applyAlignment="1">
      <alignment horizontal="left" vertical="center" wrapText="1"/>
    </xf>
    <xf numFmtId="0" fontId="8" fillId="0" borderId="11" xfId="0" applyFont="1" applyBorder="1" applyAlignment="1">
      <alignment horizontal="left" vertical="center" wrapText="1"/>
    </xf>
    <xf numFmtId="0" fontId="8" fillId="2" borderId="0" xfId="0" applyFont="1" applyFill="1">
      <alignment vertical="center"/>
    </xf>
    <xf numFmtId="0" fontId="11" fillId="2" borderId="0" xfId="0" applyFont="1" applyFill="1">
      <alignment vertical="center"/>
    </xf>
    <xf numFmtId="0" fontId="0" fillId="3" borderId="17" xfId="2" applyFont="1" applyFill="1" applyBorder="1" applyAlignment="1">
      <alignment horizontal="center" vertical="center" wrapText="1"/>
    </xf>
    <xf numFmtId="0" fontId="3" fillId="3" borderId="22" xfId="2" applyFill="1" applyBorder="1" applyAlignment="1">
      <alignment horizontal="center" vertical="center" wrapText="1"/>
    </xf>
    <xf numFmtId="0" fontId="3" fillId="3" borderId="18" xfId="2" applyFill="1" applyBorder="1" applyAlignment="1">
      <alignment horizontal="center" vertical="center" wrapText="1"/>
    </xf>
    <xf numFmtId="0" fontId="0" fillId="3" borderId="22" xfId="2" applyFont="1" applyFill="1" applyBorder="1" applyAlignment="1">
      <alignment horizontal="center" vertical="center" wrapText="1"/>
    </xf>
    <xf numFmtId="0" fontId="3" fillId="3" borderId="17" xfId="2" applyFill="1" applyBorder="1" applyAlignment="1">
      <alignment horizontal="center" vertical="center" wrapText="1"/>
    </xf>
    <xf numFmtId="0" fontId="3" fillId="3" borderId="13" xfId="2" applyFill="1" applyBorder="1" applyAlignment="1">
      <alignment horizontal="center" vertical="center"/>
    </xf>
    <xf numFmtId="0" fontId="3" fillId="3" borderId="13" xfId="2" applyFill="1" applyBorder="1" applyAlignment="1">
      <alignment horizontal="center" vertical="center" wrapText="1"/>
    </xf>
    <xf numFmtId="0" fontId="3" fillId="3" borderId="41" xfId="2" applyFill="1" applyBorder="1" applyAlignment="1">
      <alignment horizontal="center" vertical="center" wrapText="1"/>
    </xf>
    <xf numFmtId="0" fontId="3" fillId="3" borderId="42" xfId="2" applyFill="1" applyBorder="1" applyAlignment="1">
      <alignment horizontal="center" vertical="center"/>
    </xf>
    <xf numFmtId="0" fontId="3" fillId="3" borderId="6" xfId="2" applyFill="1" applyBorder="1" applyAlignment="1">
      <alignment horizontal="center" vertical="center" wrapText="1"/>
    </xf>
    <xf numFmtId="0" fontId="3" fillId="3" borderId="14" xfId="2" applyFill="1" applyBorder="1" applyAlignment="1">
      <alignment horizontal="center" vertical="center" wrapText="1"/>
    </xf>
    <xf numFmtId="0" fontId="16" fillId="3" borderId="43" xfId="2" applyFont="1" applyFill="1" applyBorder="1" applyAlignment="1">
      <alignment horizontal="center" vertical="center" wrapText="1"/>
    </xf>
    <xf numFmtId="0" fontId="3" fillId="3" borderId="9" xfId="2" applyFill="1" applyBorder="1" applyAlignment="1">
      <alignment horizontal="center" vertical="center"/>
    </xf>
    <xf numFmtId="0" fontId="3" fillId="3" borderId="9" xfId="2" applyFill="1" applyBorder="1" applyAlignment="1">
      <alignment horizontal="center" vertical="center" wrapText="1"/>
    </xf>
    <xf numFmtId="0" fontId="3" fillId="3" borderId="23" xfId="2" applyFill="1" applyBorder="1" applyAlignment="1">
      <alignment horizontal="center" vertical="center" wrapText="1"/>
    </xf>
    <xf numFmtId="0" fontId="3" fillId="3" borderId="45" xfId="2" applyFill="1" applyBorder="1" applyAlignment="1">
      <alignment horizontal="center" vertical="center"/>
    </xf>
    <xf numFmtId="0" fontId="3" fillId="3" borderId="4" xfId="2" applyFill="1" applyBorder="1" applyAlignment="1">
      <alignment horizontal="center" vertical="center" wrapText="1"/>
    </xf>
    <xf numFmtId="0" fontId="3" fillId="3" borderId="45" xfId="2" applyFill="1" applyBorder="1" applyAlignment="1">
      <alignment horizontal="center" vertical="center"/>
    </xf>
    <xf numFmtId="0" fontId="3" fillId="3" borderId="9" xfId="2" applyFill="1" applyBorder="1" applyAlignment="1">
      <alignment horizontal="center" vertical="center" wrapText="1"/>
    </xf>
    <xf numFmtId="0" fontId="16" fillId="3" borderId="9" xfId="2" applyFont="1" applyFill="1" applyBorder="1" applyAlignment="1">
      <alignment horizontal="center" vertical="center" wrapText="1"/>
    </xf>
    <xf numFmtId="0" fontId="16" fillId="3" borderId="6" xfId="2" applyFont="1" applyFill="1" applyBorder="1" applyAlignment="1">
      <alignment horizontal="center" vertical="center" wrapText="1"/>
    </xf>
    <xf numFmtId="0" fontId="16" fillId="3" borderId="46" xfId="2" applyFont="1" applyFill="1" applyBorder="1" applyAlignment="1">
      <alignment horizontal="center" vertical="center" wrapText="1"/>
    </xf>
    <xf numFmtId="0" fontId="17" fillId="3" borderId="0" xfId="2" applyFont="1" applyFill="1">
      <alignment vertical="center"/>
    </xf>
    <xf numFmtId="0" fontId="11" fillId="3" borderId="0" xfId="2" applyFont="1" applyFill="1">
      <alignment vertical="center"/>
    </xf>
    <xf numFmtId="0" fontId="8" fillId="0" borderId="0" xfId="4" applyFont="1" applyAlignment="1">
      <alignment vertical="center"/>
    </xf>
    <xf numFmtId="3" fontId="8" fillId="0" borderId="0" xfId="4" applyNumberFormat="1" applyFont="1" applyAlignment="1">
      <alignment vertical="center"/>
    </xf>
    <xf numFmtId="180" fontId="8" fillId="0" borderId="0" xfId="4" applyNumberFormat="1" applyFont="1" applyAlignment="1">
      <alignment vertical="center" shrinkToFit="1"/>
    </xf>
    <xf numFmtId="0" fontId="8" fillId="0" borderId="0" xfId="4" applyFont="1" applyAlignment="1">
      <alignment vertical="center" shrinkToFit="1"/>
    </xf>
    <xf numFmtId="0" fontId="8" fillId="0" borderId="0" xfId="4" applyFont="1" applyAlignment="1">
      <alignment vertical="center" wrapText="1" shrinkToFit="1"/>
    </xf>
    <xf numFmtId="0" fontId="8" fillId="0" borderId="0" xfId="4" applyFont="1" applyAlignment="1">
      <alignment horizontal="right" vertical="center"/>
    </xf>
    <xf numFmtId="181" fontId="8" fillId="0" borderId="0" xfId="0" applyNumberFormat="1" applyFont="1">
      <alignment vertical="center"/>
    </xf>
    <xf numFmtId="181" fontId="8" fillId="4" borderId="0" xfId="0" applyNumberFormat="1" applyFont="1" applyFill="1">
      <alignment vertical="center"/>
    </xf>
    <xf numFmtId="0" fontId="8" fillId="0" borderId="0" xfId="0" applyFont="1" applyAlignment="1">
      <alignment horizontal="centerContinuous" vertical="center"/>
    </xf>
    <xf numFmtId="0" fontId="8" fillId="0" borderId="0" xfId="0" applyFont="1" applyAlignment="1">
      <alignment horizontal="center" vertical="center" textRotation="255" shrinkToFit="1"/>
    </xf>
    <xf numFmtId="0" fontId="8" fillId="0" borderId="0" xfId="0" applyFont="1" applyAlignment="1">
      <alignment horizontal="left" vertical="center" wrapText="1"/>
    </xf>
    <xf numFmtId="0" fontId="8" fillId="0" borderId="0" xfId="0" applyFont="1"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shrinkToFit="1"/>
    </xf>
    <xf numFmtId="0" fontId="8" fillId="0" borderId="0" xfId="0" applyFont="1" applyAlignment="1">
      <alignment horizontal="left" vertical="center" wrapText="1" shrinkToFit="1"/>
    </xf>
    <xf numFmtId="0" fontId="8" fillId="0" borderId="0" xfId="0" applyFont="1" applyAlignment="1">
      <alignment horizontal="left" vertical="center" wrapText="1"/>
    </xf>
    <xf numFmtId="0" fontId="8" fillId="0" borderId="0" xfId="0" applyFont="1" applyAlignment="1">
      <alignment horizontal="centerContinuous" vertical="center" shrinkToFit="1"/>
    </xf>
    <xf numFmtId="181" fontId="8" fillId="0" borderId="70" xfId="4" applyNumberFormat="1" applyFont="1" applyBorder="1" applyAlignment="1">
      <alignment vertical="center"/>
    </xf>
    <xf numFmtId="3" fontId="8" fillId="0" borderId="70" xfId="4" applyNumberFormat="1" applyFont="1" applyBorder="1" applyAlignment="1">
      <alignment vertical="center"/>
    </xf>
    <xf numFmtId="0" fontId="8" fillId="0" borderId="71" xfId="4" applyFont="1" applyBorder="1" applyAlignment="1">
      <alignment vertical="center" wrapText="1"/>
    </xf>
    <xf numFmtId="182" fontId="8" fillId="0" borderId="71" xfId="4" applyNumberFormat="1" applyFont="1" applyBorder="1" applyAlignment="1">
      <alignment horizontal="center" vertical="center" wrapText="1" shrinkToFit="1"/>
    </xf>
    <xf numFmtId="0" fontId="8" fillId="0" borderId="70" xfId="4" applyFont="1" applyBorder="1" applyAlignment="1">
      <alignment horizontal="center" vertical="center" wrapText="1" shrinkToFit="1"/>
    </xf>
    <xf numFmtId="181" fontId="8" fillId="0" borderId="12" xfId="4" applyNumberFormat="1" applyFont="1" applyBorder="1" applyAlignment="1">
      <alignment horizontal="right" vertical="center"/>
    </xf>
    <xf numFmtId="181" fontId="8" fillId="0" borderId="12" xfId="4" applyNumberFormat="1" applyFont="1" applyBorder="1" applyAlignment="1">
      <alignment vertical="center"/>
    </xf>
    <xf numFmtId="181" fontId="8" fillId="0" borderId="72" xfId="4" applyNumberFormat="1" applyFont="1" applyBorder="1" applyAlignment="1">
      <alignment horizontal="right" vertical="center"/>
    </xf>
    <xf numFmtId="181" fontId="8" fillId="0" borderId="73" xfId="4" applyNumberFormat="1" applyFont="1" applyBorder="1" applyAlignment="1">
      <alignment vertical="center"/>
    </xf>
    <xf numFmtId="181" fontId="8" fillId="0" borderId="13" xfId="4" applyNumberFormat="1" applyFont="1" applyBorder="1" applyAlignment="1" applyProtection="1">
      <alignment horizontal="right" vertical="center"/>
      <protection locked="0"/>
    </xf>
    <xf numFmtId="12" fontId="8" fillId="0" borderId="13" xfId="4" applyNumberFormat="1" applyFont="1" applyBorder="1" applyAlignment="1">
      <alignment horizontal="right" vertical="center"/>
    </xf>
    <xf numFmtId="0" fontId="8" fillId="0" borderId="12" xfId="4" applyFont="1" applyBorder="1" applyAlignment="1" applyProtection="1">
      <alignment vertical="center" wrapText="1"/>
      <protection locked="0"/>
    </xf>
    <xf numFmtId="0" fontId="8" fillId="0" borderId="73" xfId="4" applyFont="1" applyBorder="1" applyAlignment="1">
      <alignment vertical="center" wrapText="1"/>
    </xf>
    <xf numFmtId="0" fontId="8" fillId="0" borderId="73" xfId="4" applyFont="1" applyBorder="1" applyAlignment="1">
      <alignment vertical="center" wrapText="1" shrinkToFit="1"/>
    </xf>
    <xf numFmtId="0" fontId="8" fillId="0" borderId="72" xfId="4" applyFont="1" applyBorder="1" applyAlignment="1">
      <alignment vertical="center" wrapText="1" shrinkToFit="1"/>
    </xf>
    <xf numFmtId="181" fontId="8" fillId="2" borderId="12" xfId="4" applyNumberFormat="1" applyFont="1" applyFill="1" applyBorder="1" applyAlignment="1">
      <alignment vertical="center"/>
    </xf>
    <xf numFmtId="181" fontId="8" fillId="2" borderId="12" xfId="4" applyNumberFormat="1" applyFont="1" applyFill="1" applyBorder="1" applyAlignment="1" applyProtection="1">
      <alignment horizontal="right" vertical="center"/>
      <protection locked="0"/>
    </xf>
    <xf numFmtId="181" fontId="8" fillId="0" borderId="13" xfId="4" applyNumberFormat="1" applyFont="1" applyBorder="1" applyAlignment="1">
      <alignment horizontal="right" vertical="center"/>
    </xf>
    <xf numFmtId="181" fontId="8" fillId="2" borderId="13" xfId="4" applyNumberFormat="1" applyFont="1" applyFill="1" applyBorder="1" applyAlignment="1" applyProtection="1">
      <alignment horizontal="right" vertical="center"/>
      <protection locked="0"/>
    </xf>
    <xf numFmtId="181" fontId="19" fillId="2" borderId="13" xfId="4" applyNumberFormat="1" applyFont="1" applyFill="1" applyBorder="1" applyAlignment="1">
      <alignment vertical="center"/>
    </xf>
    <xf numFmtId="181" fontId="19" fillId="2" borderId="7" xfId="4" applyNumberFormat="1" applyFont="1" applyFill="1" applyBorder="1" applyAlignment="1">
      <alignment vertical="center"/>
    </xf>
    <xf numFmtId="181" fontId="8" fillId="0" borderId="13" xfId="4" applyNumberFormat="1" applyFont="1" applyBorder="1" applyAlignment="1">
      <alignment vertical="center"/>
    </xf>
    <xf numFmtId="0" fontId="8" fillId="2" borderId="12" xfId="4" applyFont="1" applyFill="1" applyBorder="1" applyAlignment="1" applyProtection="1">
      <alignment vertical="center" wrapText="1"/>
      <protection locked="0"/>
    </xf>
    <xf numFmtId="0" fontId="19" fillId="2" borderId="12" xfId="4" applyFont="1" applyFill="1" applyBorder="1" applyAlignment="1">
      <alignment vertical="center" wrapText="1" shrinkToFit="1"/>
    </xf>
    <xf numFmtId="0" fontId="8" fillId="2" borderId="13" xfId="4" applyFont="1" applyFill="1" applyBorder="1" applyAlignment="1" applyProtection="1">
      <alignment vertical="center" wrapText="1" shrinkToFit="1"/>
      <protection locked="0"/>
    </xf>
    <xf numFmtId="181" fontId="8" fillId="2" borderId="13" xfId="4" applyNumberFormat="1" applyFont="1" applyFill="1" applyBorder="1" applyAlignment="1" applyProtection="1">
      <alignment vertical="center"/>
      <protection locked="0"/>
    </xf>
    <xf numFmtId="0" fontId="8" fillId="2" borderId="12" xfId="4" applyFont="1" applyFill="1" applyBorder="1" applyAlignment="1" applyProtection="1">
      <alignment vertical="center" wrapText="1" shrinkToFit="1"/>
      <protection locked="0"/>
    </xf>
    <xf numFmtId="181" fontId="8" fillId="2" borderId="7" xfId="4" applyNumberFormat="1" applyFont="1" applyFill="1" applyBorder="1" applyAlignment="1" applyProtection="1">
      <alignment vertical="center"/>
      <protection locked="0"/>
    </xf>
    <xf numFmtId="0" fontId="8" fillId="0" borderId="0" xfId="4" applyFont="1" applyAlignment="1" applyProtection="1">
      <alignment vertical="center"/>
      <protection locked="0"/>
    </xf>
    <xf numFmtId="3" fontId="8" fillId="0" borderId="9" xfId="4" applyNumberFormat="1" applyFont="1" applyBorder="1" applyAlignment="1" applyProtection="1">
      <alignment horizontal="right" vertical="center"/>
      <protection locked="0"/>
    </xf>
    <xf numFmtId="0" fontId="8" fillId="0" borderId="3" xfId="4" applyFont="1" applyBorder="1" applyAlignment="1" applyProtection="1">
      <alignment horizontal="right" vertical="center"/>
      <protection locked="0"/>
    </xf>
    <xf numFmtId="0" fontId="8" fillId="0" borderId="3" xfId="4" applyFont="1" applyBorder="1" applyAlignment="1" applyProtection="1">
      <alignment horizontal="right" vertical="center" shrinkToFit="1"/>
      <protection locked="0"/>
    </xf>
    <xf numFmtId="0" fontId="8" fillId="0" borderId="3" xfId="4" applyFont="1" applyBorder="1" applyAlignment="1" applyProtection="1">
      <alignment vertical="center"/>
      <protection locked="0"/>
    </xf>
    <xf numFmtId="0" fontId="8" fillId="0" borderId="3" xfId="4" applyFont="1" applyBorder="1" applyAlignment="1" applyProtection="1">
      <alignment vertical="center" shrinkToFit="1"/>
      <protection locked="0"/>
    </xf>
    <xf numFmtId="0" fontId="8" fillId="0" borderId="8" xfId="4" applyFont="1" applyBorder="1" applyAlignment="1" applyProtection="1">
      <alignment vertical="center" wrapText="1" shrinkToFit="1"/>
      <protection locked="0"/>
    </xf>
    <xf numFmtId="0" fontId="8" fillId="0" borderId="0" xfId="4" applyFont="1" applyAlignment="1" applyProtection="1">
      <alignment horizontal="right" vertical="center"/>
      <protection locked="0"/>
    </xf>
    <xf numFmtId="3" fontId="8" fillId="0" borderId="7" xfId="4" applyNumberFormat="1" applyFont="1" applyBorder="1" applyAlignment="1">
      <alignment horizontal="center" vertical="center"/>
    </xf>
    <xf numFmtId="0" fontId="8" fillId="0" borderId="1" xfId="4" applyFont="1" applyBorder="1" applyAlignment="1">
      <alignment horizontal="center" vertical="center" wrapText="1"/>
    </xf>
    <xf numFmtId="0" fontId="8" fillId="0" borderId="7" xfId="4" applyFont="1" applyBorder="1" applyAlignment="1">
      <alignment horizontal="center" vertical="center"/>
    </xf>
    <xf numFmtId="0" fontId="8" fillId="0" borderId="7" xfId="4" applyFont="1" applyBorder="1" applyAlignment="1">
      <alignment horizontal="center" vertical="center" shrinkToFit="1"/>
    </xf>
    <xf numFmtId="0" fontId="8" fillId="0" borderId="1" xfId="4" applyFont="1" applyBorder="1" applyAlignment="1">
      <alignment horizontal="center" vertical="center" shrinkToFit="1"/>
    </xf>
    <xf numFmtId="0" fontId="8" fillId="0" borderId="7" xfId="4" applyFont="1" applyBorder="1" applyAlignment="1">
      <alignment horizontal="center" vertical="center" wrapText="1" shrinkToFit="1"/>
    </xf>
    <xf numFmtId="0" fontId="8" fillId="0" borderId="0" xfId="4" applyFont="1" applyAlignment="1">
      <alignment vertical="center" wrapText="1"/>
    </xf>
    <xf numFmtId="3" fontId="8" fillId="0" borderId="8" xfId="4" applyNumberFormat="1" applyFont="1" applyBorder="1" applyAlignment="1">
      <alignment horizontal="center" vertical="center" wrapText="1"/>
    </xf>
    <xf numFmtId="0" fontId="8" fillId="3" borderId="8" xfId="4" applyFont="1" applyFill="1" applyBorder="1" applyAlignment="1">
      <alignment horizontal="center" vertical="center" wrapText="1"/>
    </xf>
    <xf numFmtId="180" fontId="8" fillId="0" borderId="8" xfId="4" applyNumberFormat="1" applyFont="1" applyBorder="1" applyAlignment="1">
      <alignment horizontal="center" vertical="center" wrapText="1" shrinkToFit="1"/>
    </xf>
    <xf numFmtId="0" fontId="8" fillId="0" borderId="8" xfId="4" applyFont="1" applyBorder="1" applyAlignment="1">
      <alignment horizontal="center" vertical="center" wrapText="1"/>
    </xf>
    <xf numFmtId="0" fontId="8" fillId="0" borderId="8" xfId="4" applyFont="1" applyBorder="1" applyAlignment="1">
      <alignment horizontal="center" vertical="center" wrapText="1" shrinkToFit="1"/>
    </xf>
    <xf numFmtId="3" fontId="8" fillId="0" borderId="9" xfId="4" applyNumberFormat="1" applyFont="1" applyBorder="1" applyAlignment="1">
      <alignment horizontal="center" vertical="center" wrapText="1"/>
    </xf>
    <xf numFmtId="0" fontId="8" fillId="3" borderId="9" xfId="4" applyFont="1" applyFill="1" applyBorder="1" applyAlignment="1">
      <alignment horizontal="center" vertical="center" wrapText="1"/>
    </xf>
    <xf numFmtId="180" fontId="8" fillId="0" borderId="9" xfId="4" applyNumberFormat="1" applyFont="1" applyBorder="1" applyAlignment="1">
      <alignment horizontal="center" vertical="center" wrapText="1" shrinkToFit="1"/>
    </xf>
    <xf numFmtId="0" fontId="8" fillId="0" borderId="9" xfId="4" applyFont="1" applyBorder="1" applyAlignment="1">
      <alignment horizontal="center" vertical="center" wrapText="1"/>
    </xf>
    <xf numFmtId="0" fontId="8" fillId="0" borderId="9" xfId="4" applyFont="1" applyBorder="1" applyAlignment="1">
      <alignment horizontal="center" vertical="center" wrapText="1" shrinkToFit="1"/>
    </xf>
  </cellXfs>
  <cellStyles count="5">
    <cellStyle name="標準" xfId="0" builtinId="0"/>
    <cellStyle name="標準 2 4" xfId="1" xr:uid="{00000000-0005-0000-0000-000002000000}"/>
    <cellStyle name="標準 5" xfId="2" xr:uid="{AF5F5E36-83C1-4B77-AEA7-27FA2E69F50F}"/>
    <cellStyle name="標準 5 2" xfId="3" xr:uid="{D9F89263-3B38-48CF-A7DB-E28571F323FF}"/>
    <cellStyle name="標準_交付要綱（様式編②）" xfId="4" xr:uid="{A677D322-87DE-4F8C-9FE2-4C0AB151DE1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xdr:col>
      <xdr:colOff>363166</xdr:colOff>
      <xdr:row>11</xdr:row>
      <xdr:rowOff>62176</xdr:rowOff>
    </xdr:from>
    <xdr:to>
      <xdr:col>18</xdr:col>
      <xdr:colOff>320593</xdr:colOff>
      <xdr:row>13</xdr:row>
      <xdr:rowOff>39757</xdr:rowOff>
    </xdr:to>
    <xdr:sp macro="" textlink="">
      <xdr:nvSpPr>
        <xdr:cNvPr id="2" name="正方形/長方形 1">
          <a:extLst>
            <a:ext uri="{FF2B5EF4-FFF2-40B4-BE49-F238E27FC236}">
              <a16:creationId xmlns:a16="http://schemas.microsoft.com/office/drawing/2014/main" id="{B191B440-3C89-43F2-A8C3-EA9DE7DE0655}"/>
            </a:ext>
          </a:extLst>
        </xdr:cNvPr>
        <xdr:cNvSpPr/>
      </xdr:nvSpPr>
      <xdr:spPr>
        <a:xfrm>
          <a:off x="13625776" y="1903676"/>
          <a:ext cx="2607917" cy="315401"/>
        </a:xfrm>
        <a:prstGeom prst="rect">
          <a:avLst/>
        </a:prstGeom>
        <a:solidFill>
          <a:srgbClr val="FFFF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rPr>
            <a:t>※</a:t>
          </a:r>
          <a:r>
            <a:rPr kumimoji="1" lang="ja-JP" altLang="en-US" sz="1100">
              <a:solidFill>
                <a:srgbClr val="FF0000"/>
              </a:solidFill>
            </a:rPr>
            <a:t>黄色に着色した項目に入力してください。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53.248\disk1\&#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mhlwlan-my.sharepoint.com/personal/stlls_lansys_mhlw_go_jp/Documents/PassageDrive/PCfolder/Downloads/05_%20&#20196;&#21644;&#65303;&#24180;&#24230;&#65288;&#20196;&#21644;&#65302;&#24180;&#24230;&#32368;&#36234;&#65289;&#21307;&#30274;&#26045;&#35373;&#31561;&#26045;&#35373;&#25972;&#20633;&#36027;&#35036;&#21161;&#37329;&#20107;&#26989;&#35336;&#30011;&#32207;&#25324;&#34920;&#65288;&#21307;&#24107;&#20559;&#22312;&#65289;.xlsx" TargetMode="External"/><Relationship Id="rId1" Type="http://schemas.openxmlformats.org/officeDocument/2006/relationships/externalLinkPath" Target="https://mhlwlan-my.sharepoint.com/personal/stlls_lansys_mhlw_go_jp/Documents/PassageDrive/PCfolder/Downloads/05_%20&#20196;&#21644;&#65303;&#24180;&#24230;&#65288;&#20196;&#21644;&#65302;&#24180;&#24230;&#32368;&#36234;&#65289;&#21307;&#30274;&#26045;&#35373;&#31561;&#26045;&#35373;&#25972;&#20633;&#36027;&#35036;&#21161;&#37329;&#20107;&#26989;&#35336;&#30011;&#32207;&#25324;&#34920;&#65288;&#21307;&#24107;&#20559;&#22312;&#65289;.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f-nwc04fs01.intra.pref.yamaguchi.lg.jp\00000_&#23665;&#21475;&#30476;\05020_&#21307;&#30274;&#25919;&#31574;&#35506;\040_&#21307;&#24107;&#30906;&#20445;&#23550;&#31574;&#29677;\R8\47%20&#21307;&#24107;&#20559;&#22312;&#23550;&#31574;&#37325;&#28857;&#25903;&#25588;&#20107;&#26989;\02_&#27966;&#36963;&#20803;&#25903;&#25588;&#20107;&#26989;&#65288;R8&#26032;&#35215;&#65289;\02_HP&#20316;&#25104;\&#28155;&#20184;&#36039;&#26009;\&#12304;R8&#12305;04_&#36939;&#21942;&#36027;_&#31532;4&#21495;&#27096;&#24335;&#65288;&#20132;&#20184;&#65306;&#37117;&#36947;&#24220;&#30476;)%20.xlsx" TargetMode="External"/><Relationship Id="rId1" Type="http://schemas.openxmlformats.org/officeDocument/2006/relationships/externalLinkPath" Target="&#12304;R8&#12305;04_&#36939;&#21942;&#36027;_&#31532;4&#21495;&#27096;&#24335;&#65288;&#20132;&#20184;&#65306;&#37117;&#36947;&#24220;&#30476;)%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補助率"/>
      <sheetName val="事業リスト"/>
      <sheetName val="入力規則"/>
      <sheetName val="事業リスト（ＢＤ１）"/>
      <sheetName val="プルダウン"/>
      <sheetName val="補助率 "/>
      <sheetName val="第1号様式別紙1"/>
      <sheetName val="事業リスト（ＢＤ）"/>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記入例】(様式1) 総括表"/>
      <sheetName val="【記載例】先行的な医師偏在是正プラン（１）医療機関"/>
      <sheetName val="【記載例】先行的な医師偏在是正プラン（２）区域"/>
      <sheetName val="(様式1) 総括表"/>
      <sheetName val="(様式2) 事業費内訳書"/>
      <sheetName val="1 へき地診療所"/>
      <sheetName val="2 過疎"/>
      <sheetName val="3 へき地保健指導所"/>
      <sheetName val="4 研修医施設"/>
      <sheetName val="5 臨床研修病院"/>
      <sheetName val="6 へき地医療拠点病院"/>
      <sheetName val="7 研修医環境"/>
      <sheetName val="8 離島等患者宿泊"/>
      <sheetName val="9 産科医療機関"/>
      <sheetName val="10 分娩取扱"/>
      <sheetName val="11 死亡時画像診断"/>
      <sheetName val="12-1 スプリンクラー（総括表）見直し前"/>
      <sheetName val="12-2スプリンクラー（個別計画書）見直し前"/>
      <sheetName val="13 南海トラフ（へき地医療拠点病院）"/>
      <sheetName val="13 南海トラフ（へき地診療所）"/>
      <sheetName val="14 院内感染"/>
      <sheetName val="先行的な医師偏在是正プラン（１）医療機関"/>
      <sheetName val="先行的な医師偏在是正プラン（２）区域"/>
      <sheetName val="管理用（このシートは削除しないでください）"/>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3">
          <cell r="H3" t="str">
            <v>へき地診療所施設整備事業</v>
          </cell>
          <cell r="I3" t="str">
            <v>過疎地域等特定診療所施設整備事業</v>
          </cell>
          <cell r="J3" t="str">
            <v>へき地保健指導所施設整備事業</v>
          </cell>
          <cell r="K3" t="str">
            <v>研修医のための研修施設整備事業</v>
          </cell>
          <cell r="L3" t="str">
            <v>臨床研修病院施設整備事業</v>
          </cell>
          <cell r="M3" t="str">
            <v>へき地医療拠点病院施設整備事業</v>
          </cell>
          <cell r="N3" t="str">
            <v>医師臨床研修病院研修医環境整備事業</v>
          </cell>
          <cell r="O3" t="str">
            <v>離島等患者宿泊施設施設整備事業</v>
          </cell>
          <cell r="P3" t="str">
            <v>産科医療機関施設整備事業</v>
          </cell>
          <cell r="Q3" t="str">
            <v>分娩取扱施設施設整備事業</v>
          </cell>
          <cell r="R3" t="str">
            <v>死亡時画像診断システム施設整備事業</v>
          </cell>
          <cell r="S3" t="str">
            <v>南海トラフ地震に係る津波避難対策緊急事業</v>
          </cell>
          <cell r="T3" t="str">
            <v>院内感染対策施設整備事業</v>
          </cell>
          <cell r="U3" t="str">
            <v>重点医師偏在対策支援区域における診療所の承継・開業支援事業</v>
          </cell>
        </row>
        <row r="4">
          <cell r="U4" t="str">
            <v>診療部門</v>
          </cell>
        </row>
        <row r="5">
          <cell r="U5" t="str">
            <v>医師住宅</v>
          </cell>
        </row>
        <row r="6">
          <cell r="U6" t="str">
            <v>看護師住宅</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プルダウン"/>
      <sheetName val="計算方法早見表"/>
      <sheetName val="数式用"/>
      <sheetName val="数式用 (2)"/>
      <sheetName val="事業リスト（ＢＤ）"/>
      <sheetName val="第4号様式"/>
      <sheetName val="別紙１_1"/>
      <sheetName val="別紙36-3"/>
    </sheetNames>
    <sheetDataSet>
      <sheetData sheetId="0">
        <row r="4">
          <cell r="C4" t="str">
            <v>1.都道府県が行う事業（直接補助）</v>
          </cell>
        </row>
        <row r="5">
          <cell r="C5" t="str">
            <v>2.沖縄県が行う事業（直接補助）</v>
          </cell>
        </row>
        <row r="6">
          <cell r="C6" t="str">
            <v>3.その他（1.2.以外への直接補助）</v>
          </cell>
        </row>
      </sheetData>
      <sheetData sheetId="1"/>
      <sheetData sheetId="2"/>
      <sheetData sheetId="3">
        <row r="3">
          <cell r="F3" t="str">
            <v>へき地医療支援機構運営事業1.都道府県が行う事業（直接補助）</v>
          </cell>
          <cell r="G3" t="str">
            <v>1.都道府県が行う事業（直接補助）</v>
          </cell>
          <cell r="H3" t="str">
            <v>b</v>
          </cell>
        </row>
        <row r="4">
          <cell r="F4" t="str">
            <v>へき地医療支援機構運営事業2.沖縄県が行う事業（直接補助）</v>
          </cell>
          <cell r="G4" t="str">
            <v>2.沖縄県が行う事業（直接補助）</v>
          </cell>
          <cell r="H4" t="str">
            <v>b</v>
          </cell>
        </row>
        <row r="5">
          <cell r="F5" t="str">
            <v>へき地医療拠点病院運営事業1.都道府県が行う事業（直接補助）</v>
          </cell>
          <cell r="G5" t="str">
            <v>1.都道府県が行う事業（直接補助）</v>
          </cell>
          <cell r="H5" t="str">
            <v>b</v>
          </cell>
        </row>
        <row r="6">
          <cell r="F6" t="str">
            <v>へき地医療拠点病院運営事業2.沖縄県が行う事業（直接補助）</v>
          </cell>
          <cell r="G6" t="str">
            <v>2.沖縄県が行う事業（直接補助）</v>
          </cell>
          <cell r="H6" t="str">
            <v>b</v>
          </cell>
        </row>
        <row r="7">
          <cell r="F7" t="str">
            <v>へき地医療拠点病院運営事業4.都道府県が公的5団体に補助する事業（5を除く）</v>
          </cell>
          <cell r="G7" t="str">
            <v>4.都道府県が公的5団体に補助する事業（5を除く）</v>
          </cell>
          <cell r="H7" t="str">
            <v>e</v>
          </cell>
        </row>
        <row r="8">
          <cell r="F8" t="str">
            <v>へき地医療拠点病院運営事業6.都道府県が補助する事業(4,5以外)</v>
          </cell>
          <cell r="G8" t="str">
            <v>6.都道府県が補助する事業(4,5以外)</v>
          </cell>
          <cell r="H8" t="str">
            <v>e</v>
          </cell>
        </row>
        <row r="9">
          <cell r="F9" t="str">
            <v>へき地診療所運営事業1.都道府県が行う事業（直接補助）</v>
          </cell>
          <cell r="G9" t="str">
            <v>1.都道府県が行う事業（直接補助）</v>
          </cell>
          <cell r="H9" t="str">
            <v>h</v>
          </cell>
        </row>
        <row r="10">
          <cell r="F10" t="str">
            <v>へき地診療所運営事業2.沖縄県が行う事業（直接補助）</v>
          </cell>
          <cell r="G10" t="str">
            <v>2.沖縄県が行う事業（直接補助）</v>
          </cell>
          <cell r="H10" t="str">
            <v>h</v>
          </cell>
        </row>
        <row r="11">
          <cell r="F11" t="str">
            <v>へき地診療所運営事業4.都道府県が公的5団体に補助する事業（5を除く）</v>
          </cell>
          <cell r="G11" t="str">
            <v>4.都道府県が公的5団体に補助する事業（5を除く）</v>
          </cell>
          <cell r="H11" t="str">
            <v>j</v>
          </cell>
        </row>
        <row r="12">
          <cell r="F12" t="str">
            <v>へき地診療所運営事業5.沖縄県が公的5団体に補助するへき地診療所運営事業</v>
          </cell>
          <cell r="G12" t="str">
            <v>5.沖縄県が公的5団体に補助するへき地診療所運営事業</v>
          </cell>
          <cell r="H12" t="str">
            <v>j</v>
          </cell>
        </row>
        <row r="13">
          <cell r="F13" t="str">
            <v>へき地診療所運営事業6.都道府県が補助する事業(4,5以外)</v>
          </cell>
          <cell r="G13" t="str">
            <v>6.都道府県が補助する事業(4,5以外)</v>
          </cell>
          <cell r="H13" t="str">
            <v>j</v>
          </cell>
        </row>
        <row r="14">
          <cell r="F14" t="str">
            <v>へき地診療所運営事業7.沖縄県が補助するへき地診療所運営事業(5以外)</v>
          </cell>
          <cell r="G14" t="str">
            <v>7.沖縄県が補助するへき地診療所運営事業(5以外)</v>
          </cell>
          <cell r="H14" t="str">
            <v>j</v>
          </cell>
        </row>
        <row r="15">
          <cell r="F15" t="str">
            <v>へき地巡回診療車（船）運営事業1.都道府県が行う事業（直接補助）</v>
          </cell>
          <cell r="G15" t="str">
            <v>1.都道府県が行う事業（直接補助）</v>
          </cell>
          <cell r="H15" t="str">
            <v>h</v>
          </cell>
        </row>
        <row r="16">
          <cell r="F16" t="str">
            <v>へき地巡回診療車（船）運営事業2.沖縄県が行う事業（直接補助）</v>
          </cell>
          <cell r="G16" t="str">
            <v>2.沖縄県が行う事業（直接補助）</v>
          </cell>
          <cell r="H16" t="str">
            <v>h</v>
          </cell>
        </row>
        <row r="17">
          <cell r="F17" t="str">
            <v>へき地巡回診療車（船）運営事業3.その他（1.2.以外への直接補助）</v>
          </cell>
          <cell r="G17" t="str">
            <v>3.その他（1.2.以外への直接補助）</v>
          </cell>
          <cell r="H17" t="str">
            <v>h</v>
          </cell>
        </row>
        <row r="18">
          <cell r="F18" t="str">
            <v>へき地巡回診療車（船）運営事業4.都道府県が公的5団体に補助する事業（5を除く）</v>
          </cell>
          <cell r="G18" t="str">
            <v>4.都道府県が公的5団体に補助する事業（5を除く）</v>
          </cell>
          <cell r="H18" t="str">
            <v>j</v>
          </cell>
        </row>
        <row r="19">
          <cell r="F19" t="str">
            <v>へき地巡回診療車（船）運営事業6.都道府県が補助する事業(4,5以外)</v>
          </cell>
          <cell r="G19" t="str">
            <v>6.都道府県が補助する事業(4,5以外)</v>
          </cell>
          <cell r="H19" t="str">
            <v>i</v>
          </cell>
        </row>
        <row r="20">
          <cell r="F20" t="str">
            <v>巡回診療航空機運営事業1.都道府県が行う事業（直接補助）</v>
          </cell>
          <cell r="G20" t="str">
            <v>1.都道府県が行う事業（直接補助）</v>
          </cell>
          <cell r="H20" t="str">
            <v>h</v>
          </cell>
        </row>
        <row r="21">
          <cell r="F21" t="str">
            <v>巡回診療航空機運営事業2.沖縄県が行う事業（直接補助）</v>
          </cell>
          <cell r="G21" t="str">
            <v>2.沖縄県が行う事業（直接補助）</v>
          </cell>
          <cell r="H21" t="str">
            <v>h</v>
          </cell>
        </row>
        <row r="22">
          <cell r="F22" t="str">
            <v>巡回診療航空機運営事業4.都道府県が公的5団体に補助する事業（5を除く）</v>
          </cell>
          <cell r="G22" t="str">
            <v>4.都道府県が公的5団体に補助する事業（5を除く）</v>
          </cell>
          <cell r="H22" t="str">
            <v>i</v>
          </cell>
        </row>
        <row r="23">
          <cell r="F23" t="str">
            <v>巡回診療航空機運営事業6.都道府県が補助する事業(4,5以外)</v>
          </cell>
          <cell r="G23" t="str">
            <v>6.都道府県が補助する事業(4,5以外)</v>
          </cell>
          <cell r="H23" t="str">
            <v>i</v>
          </cell>
        </row>
        <row r="24">
          <cell r="F24" t="str">
            <v>離島歯科診療班派遣事業1.都道府県が行う事業（直接補助）</v>
          </cell>
          <cell r="G24" t="str">
            <v>1.都道府県が行う事業（直接補助）</v>
          </cell>
          <cell r="H24" t="str">
            <v>h</v>
          </cell>
        </row>
        <row r="25">
          <cell r="F25" t="str">
            <v>離島歯科診療班派遣事業2.沖縄県が行う事業（直接補助）</v>
          </cell>
          <cell r="G25" t="str">
            <v>2.沖縄県が行う事業（直接補助）</v>
          </cell>
          <cell r="H25" t="str">
            <v>h</v>
          </cell>
        </row>
        <row r="26">
          <cell r="F26" t="str">
            <v>へき地保健指導所運営事業1.都道府県が行う事業（直接補助）</v>
          </cell>
          <cell r="G26" t="str">
            <v>1.都道府県が行う事業（直接補助）</v>
          </cell>
          <cell r="H26" t="str">
            <v>b</v>
          </cell>
        </row>
        <row r="27">
          <cell r="F27" t="str">
            <v>へき地保健指導所運営事業2.沖縄県が行う事業（直接補助）</v>
          </cell>
          <cell r="G27" t="str">
            <v>2.沖縄県が行う事業（直接補助）</v>
          </cell>
          <cell r="H27" t="str">
            <v>b</v>
          </cell>
        </row>
        <row r="28">
          <cell r="F28" t="str">
            <v>へき地保健指導所運営事業6.都道府県が補助する事業(4,5以外)</v>
          </cell>
          <cell r="G28" t="str">
            <v>6.都道府県が補助する事業(4,5以外)</v>
          </cell>
          <cell r="H28" t="str">
            <v>c</v>
          </cell>
        </row>
        <row r="29">
          <cell r="F29" t="str">
            <v>へき地患者輸送車（艇）、メディカルジェット（へき地患者輸送航空機）運行支援事業1.都道府県が行う事業（直接補助）</v>
          </cell>
          <cell r="G29" t="str">
            <v>1.都道府県が行う事業（直接補助）</v>
          </cell>
          <cell r="H29" t="str">
            <v>h</v>
          </cell>
        </row>
        <row r="30">
          <cell r="F30" t="str">
            <v>へき地患者輸送車（艇）、メディカルジェット（へき地患者輸送航空機）運行支援事業2.沖縄県が行う事業（直接補助）</v>
          </cell>
          <cell r="G30" t="str">
            <v>2.沖縄県が行う事業（直接補助）</v>
          </cell>
          <cell r="H30" t="str">
            <v>h</v>
          </cell>
        </row>
        <row r="31">
          <cell r="F31" t="str">
            <v>へき地患者輸送車（艇）、メディカルジェット（へき地患者輸送航空機）運行支援事業4.都道府県が公的5団体に補助する事業（5を除く）</v>
          </cell>
          <cell r="G31" t="str">
            <v>4.都道府県が公的5団体に補助する事業（5を除く）</v>
          </cell>
          <cell r="H31" t="str">
            <v>j</v>
          </cell>
        </row>
        <row r="32">
          <cell r="F32" t="str">
            <v>へき地患者輸送車（艇）、メディカルジェット（へき地患者輸送航空機）運行支援事業6.都道府県が補助する事業(4,5以外)</v>
          </cell>
          <cell r="G32" t="str">
            <v>6.都道府県が補助する事業(4,5以外)</v>
          </cell>
          <cell r="H32" t="str">
            <v>i</v>
          </cell>
        </row>
        <row r="33">
          <cell r="F33" t="str">
            <v>へき地診療所医師派遣強化事業1.都道府県が行う事業（直接補助）</v>
          </cell>
          <cell r="G33" t="str">
            <v>1.都道府県が行う事業（直接補助）</v>
          </cell>
          <cell r="H33" t="str">
            <v>h</v>
          </cell>
        </row>
        <row r="34">
          <cell r="F34" t="str">
            <v>へき地診療所医師派遣強化事業2.沖縄県が行う事業（直接補助）</v>
          </cell>
          <cell r="G34" t="str">
            <v>2.沖縄県が行う事業（直接補助）</v>
          </cell>
          <cell r="H34" t="str">
            <v>h</v>
          </cell>
        </row>
        <row r="35">
          <cell r="F35" t="str">
            <v>へき地診療所医師派遣強化事業4.都道府県が公的5団体に補助する事業（5を除く）</v>
          </cell>
          <cell r="G35" t="str">
            <v>4.都道府県が公的5団体に補助する事業（5を除く）</v>
          </cell>
          <cell r="H35" t="str">
            <v>j</v>
          </cell>
        </row>
        <row r="36">
          <cell r="F36" t="str">
            <v>へき地診療所医師派遣強化事業6.都道府県が補助する事業(4,5以外)</v>
          </cell>
          <cell r="G36" t="str">
            <v>6.都道府県が補助する事業(4,5以外)</v>
          </cell>
          <cell r="H36" t="str">
            <v>j</v>
          </cell>
        </row>
        <row r="37">
          <cell r="F37" t="str">
            <v>メディカルコントロール体制強化事業1.都道府県が行う事業（直接補助）</v>
          </cell>
          <cell r="G37" t="str">
            <v>1.都道府県が行う事業（直接補助）</v>
          </cell>
          <cell r="H37" t="str">
            <v>b</v>
          </cell>
        </row>
        <row r="38">
          <cell r="F38" t="str">
            <v>メディカルコントロール体制強化事業2.沖縄県が行う事業（直接補助）</v>
          </cell>
          <cell r="G38" t="str">
            <v>2.沖縄県が行う事業（直接補助）</v>
          </cell>
          <cell r="H38" t="str">
            <v>b</v>
          </cell>
        </row>
        <row r="39">
          <cell r="F39" t="str">
            <v>搬送困難事例受入医療機関支援事業1.都道府県が行う事業（直接補助）</v>
          </cell>
          <cell r="G39" t="str">
            <v>1.都道府県が行う事業（直接補助）</v>
          </cell>
          <cell r="H39" t="str">
            <v>b</v>
          </cell>
        </row>
        <row r="40">
          <cell r="F40" t="str">
            <v>搬送困難事例受入医療機関支援事業2.沖縄県が行う事業（直接補助）</v>
          </cell>
          <cell r="G40" t="str">
            <v>2.沖縄県が行う事業（直接補助）</v>
          </cell>
          <cell r="H40" t="str">
            <v>b</v>
          </cell>
        </row>
        <row r="41">
          <cell r="F41" t="str">
            <v>搬送困難事例受入医療機関支援事業4.都道府県が公的5団体に補助する事業（5を除く）</v>
          </cell>
          <cell r="G41" t="str">
            <v>4.都道府県が公的5団体に補助する事業（5を除く）</v>
          </cell>
          <cell r="H41" t="str">
            <v>c</v>
          </cell>
        </row>
        <row r="42">
          <cell r="F42" t="str">
            <v>搬送困難事例受入医療機関支援事業6.都道府県が補助する事業(4,5以外)</v>
          </cell>
          <cell r="G42" t="str">
            <v>6.都道府県が補助する事業(4,5以外)</v>
          </cell>
          <cell r="H42" t="str">
            <v>c</v>
          </cell>
        </row>
        <row r="43">
          <cell r="F43" t="str">
            <v>遠隔ICU体制整備促進事業1.都道府県が行う事業（直接補助）</v>
          </cell>
          <cell r="G43" t="str">
            <v>1.都道府県が行う事業（直接補助）</v>
          </cell>
          <cell r="H43" t="str">
            <v>b</v>
          </cell>
        </row>
        <row r="44">
          <cell r="F44" t="str">
            <v>遠隔ICU体制整備促進事業2.沖縄県が行う事業（直接補助）</v>
          </cell>
          <cell r="G44" t="str">
            <v>2.沖縄県が行う事業（直接補助）</v>
          </cell>
          <cell r="H44" t="str">
            <v>b</v>
          </cell>
        </row>
        <row r="45">
          <cell r="F45" t="str">
            <v>遠隔ICU体制整備促進事業4.都道府県が公的5団体に補助する事業（5を除く）</v>
          </cell>
          <cell r="G45" t="str">
            <v>4.都道府県が公的5団体に補助する事業（5を除く）</v>
          </cell>
          <cell r="H45" t="str">
            <v>c</v>
          </cell>
        </row>
        <row r="46">
          <cell r="F46" t="str">
            <v>遠隔ICU体制整備促進事業6.都道府県が補助する事業(4,5以外)</v>
          </cell>
          <cell r="G46" t="str">
            <v>6.都道府県が補助する事業(4,5以外)</v>
          </cell>
          <cell r="H46" t="str">
            <v>c</v>
          </cell>
        </row>
        <row r="47">
          <cell r="F47" t="str">
            <v>医療施設耐震化促進事業6.都道府県が補助する事業(4,5以外)</v>
          </cell>
          <cell r="G47" t="str">
            <v>6.都道府県が補助する事業(4,5以外)</v>
          </cell>
          <cell r="H47" t="str">
            <v>g</v>
          </cell>
        </row>
        <row r="48">
          <cell r="F48" t="str">
            <v>防災訓練等参加支援事業1.都道府県が行う事業（直接補助）</v>
          </cell>
          <cell r="G48" t="str">
            <v>1.都道府県が行う事業（直接補助）</v>
          </cell>
          <cell r="H48" t="str">
            <v>a</v>
          </cell>
        </row>
        <row r="49">
          <cell r="F49" t="str">
            <v>防災訓練等参加支援事業2.沖縄県が行う事業（直接補助）</v>
          </cell>
          <cell r="G49" t="str">
            <v>2.沖縄県が行う事業（直接補助）</v>
          </cell>
          <cell r="H49" t="str">
            <v>a</v>
          </cell>
        </row>
        <row r="50">
          <cell r="F50" t="str">
            <v>防災訓練等参加支援事業4.都道府県が公的5団体に補助する事業（5を除く）</v>
          </cell>
          <cell r="G50" t="str">
            <v>4.都道府県が公的5団体に補助する事業（5を除く）</v>
          </cell>
          <cell r="H50" t="str">
            <v>d</v>
          </cell>
        </row>
        <row r="51">
          <cell r="F51" t="str">
            <v>防災訓練等参加支援事業6.都道府県が補助する事業(4,5以外)</v>
          </cell>
          <cell r="G51" t="str">
            <v>6.都道府県が補助する事業(4,5以外)</v>
          </cell>
          <cell r="H51" t="str">
            <v>d</v>
          </cell>
        </row>
        <row r="52">
          <cell r="F52" t="str">
            <v>DMAT等活動支援事業1.都道府県が行う事業（直接補助）</v>
          </cell>
          <cell r="G52" t="str">
            <v>1.都道府県が行う事業（直接補助）</v>
          </cell>
          <cell r="H52" t="str">
            <v>b</v>
          </cell>
        </row>
        <row r="53">
          <cell r="F53" t="str">
            <v>DMAT等活動支援事業2.沖縄県が行う事業（直接補助）</v>
          </cell>
          <cell r="G53" t="str">
            <v>2.沖縄県が行う事業（直接補助）</v>
          </cell>
          <cell r="H53" t="str">
            <v>b</v>
          </cell>
        </row>
        <row r="54">
          <cell r="F54" t="str">
            <v>DMAT等活動支援事業4.都道府県が公的5団体に補助する事業（5を除く）</v>
          </cell>
          <cell r="G54" t="str">
            <v>4.都道府県が公的5団体に補助する事業（5を除く）</v>
          </cell>
          <cell r="H54" t="str">
            <v>e</v>
          </cell>
        </row>
        <row r="55">
          <cell r="F55" t="str">
            <v>DMAT等活動支援事業6.都道府県が補助する事業(4,5以外)</v>
          </cell>
          <cell r="G55" t="str">
            <v>6.都道府県が補助する事業(4,5以外)</v>
          </cell>
          <cell r="H55" t="str">
            <v>e</v>
          </cell>
        </row>
        <row r="56">
          <cell r="F56" t="str">
            <v>ＤＭＡＴ訓練事業1.都道府県が行う事業（直接補助）</v>
          </cell>
          <cell r="G56" t="str">
            <v>1.都道府県が行う事業（直接補助）</v>
          </cell>
          <cell r="H56" t="str">
            <v>a</v>
          </cell>
        </row>
        <row r="57">
          <cell r="F57" t="str">
            <v>ＤＭＡＴ訓練事業2.沖縄県が行う事業（直接補助）</v>
          </cell>
          <cell r="G57" t="str">
            <v>2.沖縄県が行う事業（直接補助）</v>
          </cell>
          <cell r="H57" t="str">
            <v>a</v>
          </cell>
        </row>
        <row r="58">
          <cell r="F58" t="str">
            <v>ＤＰＡＴ養成支援事業1.都道府県が行う事業（直接補助）</v>
          </cell>
          <cell r="G58" t="str">
            <v>1.都道府県が行う事業（直接補助）</v>
          </cell>
          <cell r="H58" t="str">
            <v>b</v>
          </cell>
        </row>
        <row r="59">
          <cell r="F59" t="str">
            <v>ＤＰＡＴ養成支援事業2.沖縄県が行う事業（直接補助）</v>
          </cell>
          <cell r="G59" t="str">
            <v>2.沖縄県が行う事業（直接補助）</v>
          </cell>
          <cell r="H59" t="str">
            <v>b</v>
          </cell>
        </row>
        <row r="60">
          <cell r="F60" t="str">
            <v>ＤＰＡＴ養成支援事業3.その他（1.2.以外への直接補助）</v>
          </cell>
          <cell r="G60" t="str">
            <v>3.その他（1.2.以外への直接補助）</v>
          </cell>
          <cell r="H60" t="str">
            <v>b</v>
          </cell>
        </row>
        <row r="61">
          <cell r="F61" t="str">
            <v>災害医療コーディネーター研修事業（地域災害医療コーディネーター研修事業）1.都道府県が行う事業（直接補助）</v>
          </cell>
          <cell r="G61" t="str">
            <v>1.都道府県が行う事業（直接補助）</v>
          </cell>
          <cell r="H61" t="str">
            <v>a</v>
          </cell>
        </row>
        <row r="62">
          <cell r="F62" t="str">
            <v>災害医療コーディネーター研修事業（地域災害医療コーディネーター研修事業）2.沖縄県が行う事業（直接補助）</v>
          </cell>
          <cell r="G62" t="str">
            <v>2.沖縄県が行う事業（直接補助）</v>
          </cell>
          <cell r="H62" t="str">
            <v>a</v>
          </cell>
        </row>
        <row r="63">
          <cell r="F63" t="str">
            <v>産科医療機関確保事業1.都道府県が行う事業（直接補助）</v>
          </cell>
          <cell r="G63" t="str">
            <v>1.都道府県が行う事業（直接補助）</v>
          </cell>
          <cell r="H63" t="str">
            <v>b</v>
          </cell>
        </row>
        <row r="64">
          <cell r="F64" t="str">
            <v>産科医療機関確保事業2.沖縄県が行う事業（直接補助）</v>
          </cell>
          <cell r="G64" t="str">
            <v>2.沖縄県が行う事業（直接補助）</v>
          </cell>
          <cell r="H64" t="str">
            <v>b</v>
          </cell>
        </row>
        <row r="65">
          <cell r="F65" t="str">
            <v>産科医療機関確保事業4.都道府県が公的5団体に補助する事業（5を除く）</v>
          </cell>
          <cell r="G65" t="str">
            <v>4.都道府県が公的5団体に補助する事業（5を除く）</v>
          </cell>
          <cell r="H65" t="str">
            <v>f</v>
          </cell>
        </row>
        <row r="66">
          <cell r="F66" t="str">
            <v>産科医療機関確保事業6.都道府県が補助する事業(4,5以外)</v>
          </cell>
          <cell r="G66" t="str">
            <v>6.都道府県が補助する事業(4,5以外)</v>
          </cell>
          <cell r="H66" t="str">
            <v>f</v>
          </cell>
        </row>
        <row r="67">
          <cell r="F67" t="str">
            <v>ICTを活用した産科医師不足地域に対する妊産婦モニタリング支援事業1.都道府県が行う事業（直接補助）</v>
          </cell>
          <cell r="G67" t="str">
            <v>1.都道府県が行う事業（直接補助）</v>
          </cell>
          <cell r="H67" t="str">
            <v>b</v>
          </cell>
        </row>
        <row r="68">
          <cell r="F68" t="str">
            <v>ICTを活用した産科医師不足地域に対する妊産婦モニタリング支援事業2.沖縄県が行う事業（直接補助）</v>
          </cell>
          <cell r="G68" t="str">
            <v>2.沖縄県が行う事業（直接補助）</v>
          </cell>
          <cell r="H68" t="str">
            <v>b</v>
          </cell>
        </row>
        <row r="69">
          <cell r="F69" t="str">
            <v>ICTを活用した産科医師不足地域に対する妊産婦モニタリング支援事業4.都道府県が公的5団体に補助する事業（5を除く）</v>
          </cell>
          <cell r="G69" t="str">
            <v>4.都道府県が公的5団体に補助する事業（5を除く）</v>
          </cell>
          <cell r="H69" t="str">
            <v>c</v>
          </cell>
        </row>
        <row r="70">
          <cell r="F70" t="str">
            <v>ICTを活用した産科医師不足地域に対する妊産婦モニタリング支援事業6.都道府県が補助する事業(4,5以外)</v>
          </cell>
          <cell r="G70" t="str">
            <v>6.都道府県が補助する事業(4,5以外)</v>
          </cell>
          <cell r="H70" t="str">
            <v>c</v>
          </cell>
        </row>
        <row r="71">
          <cell r="F71" t="str">
            <v>８０２０運動推進特別事業1.都道府県が行う事業（直接補助）</v>
          </cell>
          <cell r="G71" t="str">
            <v>1.都道府県が行う事業（直接補助）</v>
          </cell>
          <cell r="H71" t="str">
            <v>a</v>
          </cell>
        </row>
        <row r="72">
          <cell r="F72" t="str">
            <v>８０２０運動推進特別事業2.沖縄県が行う事業（直接補助）</v>
          </cell>
          <cell r="G72" t="str">
            <v>2.沖縄県が行う事業（直接補助）</v>
          </cell>
          <cell r="H72" t="str">
            <v>a</v>
          </cell>
        </row>
        <row r="73">
          <cell r="F73" t="str">
            <v>口腔保健支援センター設置推進事業1.都道府県が行う事業（直接補助）</v>
          </cell>
          <cell r="G73" t="str">
            <v>1.都道府県が行う事業（直接補助）</v>
          </cell>
          <cell r="H73" t="str">
            <v>a</v>
          </cell>
        </row>
        <row r="74">
          <cell r="F74" t="str">
            <v>口腔保健支援センター設置推進事業2.沖縄県が行う事業（直接補助）</v>
          </cell>
          <cell r="G74" t="str">
            <v>2.沖縄県が行う事業（直接補助）</v>
          </cell>
          <cell r="H74" t="str">
            <v>a</v>
          </cell>
        </row>
        <row r="75">
          <cell r="F75" t="str">
            <v>口腔保健支援センター設置推進事業3.その他（1.2.以外への直接補助）</v>
          </cell>
          <cell r="G75" t="str">
            <v>3.その他（1.2.以外への直接補助）</v>
          </cell>
          <cell r="H75" t="str">
            <v>a</v>
          </cell>
        </row>
        <row r="76">
          <cell r="F76" t="str">
            <v>歯科疾患予防等事業1.都道府県が行う事業（直接補助）</v>
          </cell>
          <cell r="G76" t="str">
            <v>1.都道府県が行う事業（直接補助）</v>
          </cell>
          <cell r="H76" t="str">
            <v>a</v>
          </cell>
        </row>
        <row r="77">
          <cell r="F77" t="str">
            <v>歯科疾患予防等事業2.沖縄県が行う事業（直接補助）</v>
          </cell>
          <cell r="G77" t="str">
            <v>2.沖縄県が行う事業（直接補助）</v>
          </cell>
          <cell r="H77" t="str">
            <v>a</v>
          </cell>
        </row>
        <row r="78">
          <cell r="F78" t="str">
            <v>歯科疾患予防等事業3.その他（1.2.以外への直接補助）</v>
          </cell>
          <cell r="G78" t="str">
            <v>3.その他（1.2.以外への直接補助）</v>
          </cell>
          <cell r="H78" t="str">
            <v>a</v>
          </cell>
        </row>
        <row r="79">
          <cell r="F79" t="str">
            <v>歯科保健医療サービス提供困難者等への歯科保健医療推進等事業1.都道府県が行う事業（直接補助）</v>
          </cell>
          <cell r="G79" t="str">
            <v>1.都道府県が行う事業（直接補助）</v>
          </cell>
          <cell r="H79" t="str">
            <v>a</v>
          </cell>
        </row>
        <row r="80">
          <cell r="F80" t="str">
            <v>歯科保健医療サービス提供困難者等への歯科保健医療推進等事業2.沖縄県が行う事業（直接補助）</v>
          </cell>
          <cell r="G80" t="str">
            <v>2.沖縄県が行う事業（直接補助）</v>
          </cell>
          <cell r="H80" t="str">
            <v>a</v>
          </cell>
        </row>
        <row r="81">
          <cell r="F81" t="str">
            <v>歯科保健医療サービス提供困難者等への歯科保健医療推進等事業3.その他（1.2.以外への直接補助）</v>
          </cell>
          <cell r="G81" t="str">
            <v>3.その他（1.2.以外への直接補助）</v>
          </cell>
          <cell r="H81" t="str">
            <v>a</v>
          </cell>
        </row>
        <row r="82">
          <cell r="F82" t="str">
            <v>歯科口腔保健調査研究事業1.都道府県が行う事業（直接補助）</v>
          </cell>
          <cell r="G82" t="str">
            <v>1.都道府県が行う事業（直接補助）</v>
          </cell>
          <cell r="H82" t="str">
            <v>a</v>
          </cell>
        </row>
        <row r="83">
          <cell r="F83" t="str">
            <v>歯科口腔保健調査研究事業2.沖縄県が行う事業（直接補助）</v>
          </cell>
          <cell r="G83" t="str">
            <v>2.沖縄県が行う事業（直接補助）</v>
          </cell>
          <cell r="H83" t="str">
            <v>a</v>
          </cell>
        </row>
        <row r="84">
          <cell r="F84" t="str">
            <v>歯科口腔保健調査研究事業3.その他（1.2.以外への直接補助）</v>
          </cell>
          <cell r="G84" t="str">
            <v>3.その他（1.2.以外への直接補助）</v>
          </cell>
          <cell r="H84" t="str">
            <v>a</v>
          </cell>
        </row>
        <row r="85">
          <cell r="F85" t="str">
            <v>多職種連携等調査研究事業1.都道府県が行う事業（直接補助）</v>
          </cell>
          <cell r="G85" t="str">
            <v>1.都道府県が行う事業（直接補助）</v>
          </cell>
          <cell r="H85" t="str">
            <v>a</v>
          </cell>
        </row>
        <row r="86">
          <cell r="F86" t="str">
            <v>多職種連携等調査研究事業2.沖縄県が行う事業（直接補助）</v>
          </cell>
          <cell r="G86" t="str">
            <v>2.沖縄県が行う事業（直接補助）</v>
          </cell>
          <cell r="H86" t="str">
            <v>a</v>
          </cell>
        </row>
        <row r="87">
          <cell r="F87" t="str">
            <v>多職種連携等調査研究事業3.その他（1.2.以外への直接補助）</v>
          </cell>
          <cell r="G87" t="str">
            <v>3.その他（1.2.以外への直接補助）</v>
          </cell>
          <cell r="H87" t="str">
            <v>a</v>
          </cell>
        </row>
        <row r="88">
          <cell r="F88" t="str">
            <v>歯科医療提供体制構築推進事業1.都道府県が行う事業（直接補助）</v>
          </cell>
          <cell r="G88" t="str">
            <v>1.都道府県が行う事業（直接補助）</v>
          </cell>
          <cell r="H88" t="str">
            <v>b</v>
          </cell>
        </row>
        <row r="89">
          <cell r="F89" t="str">
            <v>歯科医療提供体制構築推進事業2.沖縄県が行う事業（直接補助）</v>
          </cell>
          <cell r="G89" t="str">
            <v>2.沖縄県が行う事業（直接補助）</v>
          </cell>
          <cell r="H89" t="str">
            <v>b</v>
          </cell>
        </row>
        <row r="90">
          <cell r="F90" t="str">
            <v>医師不足地域の研修医療機関に対する指導医の派遣等1.都道府県が行う事業（直接補助）</v>
          </cell>
          <cell r="G90" t="str">
            <v>1.都道府県が行う事業（直接補助）</v>
          </cell>
          <cell r="H90" t="str">
            <v>b</v>
          </cell>
        </row>
        <row r="91">
          <cell r="F91" t="str">
            <v>医師不足地域の研修医療機関に対する指導医の派遣等2.沖縄県が行う事業（直接補助）</v>
          </cell>
          <cell r="G91" t="str">
            <v>2.沖縄県が行う事業（直接補助）</v>
          </cell>
          <cell r="H91" t="str">
            <v>b</v>
          </cell>
        </row>
        <row r="92">
          <cell r="F92" t="str">
            <v>医師不足地域の研修医療機関に対する指導医の派遣等4.都道府県が公的5団体に補助する事業（5を除く）</v>
          </cell>
          <cell r="G92" t="str">
            <v>4.都道府県が公的5団体に補助する事業（5を除く）</v>
          </cell>
          <cell r="H92" t="str">
            <v>k</v>
          </cell>
        </row>
        <row r="93">
          <cell r="F93" t="str">
            <v>医師不足地域の研修医療機関に対する指導医の派遣等6.都道府県が補助する事業(4,5以外)</v>
          </cell>
          <cell r="G93" t="str">
            <v>6.都道府県が補助する事業(4,5以外)</v>
          </cell>
          <cell r="H93" t="str">
            <v>k</v>
          </cell>
        </row>
        <row r="94">
          <cell r="F94" t="str">
            <v>新専門医制度の仕組みに係る地域医療対策協議会事業1.都道府県が行う事業（直接補助）</v>
          </cell>
          <cell r="G94" t="str">
            <v>1.都道府県が行う事業（直接補助）</v>
          </cell>
          <cell r="H94" t="str">
            <v>b</v>
          </cell>
        </row>
        <row r="95">
          <cell r="F95" t="str">
            <v>新専門医制度の仕組みに係る地域医療対策協議会事業2.沖縄県が行う事業（直接補助）</v>
          </cell>
          <cell r="G95" t="str">
            <v>2.沖縄県が行う事業（直接補助）</v>
          </cell>
          <cell r="H95" t="str">
            <v>b</v>
          </cell>
        </row>
        <row r="96">
          <cell r="F96" t="str">
            <v>地域における外国人患者受入れ体制整備等を協議する場の設置・運営事業1.都道府県が行う事業（直接補助）</v>
          </cell>
          <cell r="G96" t="str">
            <v>1.都道府県が行う事業（直接補助）</v>
          </cell>
          <cell r="H96" t="str">
            <v>b</v>
          </cell>
        </row>
        <row r="97">
          <cell r="F97" t="str">
            <v>地域における外国人患者受入れ体制整備等を協議する場の設置・運営事業2.沖縄県が行う事業（直接補助）</v>
          </cell>
          <cell r="G97" t="str">
            <v>2.沖縄県が行う事業（直接補助）</v>
          </cell>
          <cell r="H97" t="str">
            <v>b</v>
          </cell>
        </row>
        <row r="98">
          <cell r="F98" t="str">
            <v>医療機関における外国人対応に資するワンストップ窓口設置・運営事業1.都道府県が行う事業（直接補助）</v>
          </cell>
          <cell r="G98" t="str">
            <v>1.都道府県が行う事業（直接補助）</v>
          </cell>
          <cell r="H98" t="str">
            <v>b</v>
          </cell>
        </row>
        <row r="99">
          <cell r="F99" t="str">
            <v>医療機関における外国人対応に資するワンストップ窓口設置・運営事業2.沖縄県が行う事業（直接補助）</v>
          </cell>
          <cell r="G99" t="str">
            <v>2.沖縄県が行う事業（直接補助）</v>
          </cell>
          <cell r="H99" t="str">
            <v>b</v>
          </cell>
        </row>
        <row r="100">
          <cell r="F100" t="str">
            <v>認定制度を活用した医師少数区域等における勤務の推進事業1.都道府県が行う事業（直接補助）</v>
          </cell>
          <cell r="G100" t="str">
            <v>1.都道府県が行う事業（直接補助）</v>
          </cell>
          <cell r="H100" t="str">
            <v>b</v>
          </cell>
        </row>
        <row r="101">
          <cell r="F101" t="str">
            <v>認定制度を活用した医師少数区域等における勤務の推進事業2.沖縄県が行う事業（直接補助）</v>
          </cell>
          <cell r="G101" t="str">
            <v>2.沖縄県が行う事業（直接補助）</v>
          </cell>
          <cell r="H101" t="str">
            <v>b</v>
          </cell>
        </row>
        <row r="102">
          <cell r="F102" t="str">
            <v>認定制度を活用した医師少数区域等における勤務の推進事業4.都道府県が公的5団体に補助する事業（5を除く）</v>
          </cell>
          <cell r="G102" t="str">
            <v>4.都道府県が公的5団体に補助する事業（5を除く）</v>
          </cell>
          <cell r="H102" t="str">
            <v>e</v>
          </cell>
        </row>
        <row r="103">
          <cell r="F103" t="str">
            <v>認定制度を活用した医師少数区域等における勤務の推進事業6.都道府県が補助する事業(4,5以外)</v>
          </cell>
          <cell r="G103" t="str">
            <v>6.都道府県が補助する事業(4,5以外)</v>
          </cell>
          <cell r="H103" t="str">
            <v>e</v>
          </cell>
        </row>
        <row r="104">
          <cell r="F104" t="str">
            <v>異状死死因究明支援事業1.都道府県が行う事業（直接補助）</v>
          </cell>
          <cell r="G104" t="str">
            <v>1.都道府県が行う事業（直接補助）</v>
          </cell>
          <cell r="H104" t="str">
            <v>b</v>
          </cell>
        </row>
        <row r="105">
          <cell r="F105" t="str">
            <v>異状死死因究明支援事業2.沖縄県が行う事業（直接補助）</v>
          </cell>
          <cell r="G105" t="str">
            <v>2.沖縄県が行う事業（直接補助）</v>
          </cell>
          <cell r="H105" t="str">
            <v>b</v>
          </cell>
        </row>
        <row r="106">
          <cell r="F106" t="str">
            <v>異状死死因究明支援事業4.都道府県が公的5団体に補助する事業（5を除く）</v>
          </cell>
          <cell r="G106" t="str">
            <v>4.都道府県が公的5団体に補助する事業（5を除く）</v>
          </cell>
          <cell r="H106" t="str">
            <v>c</v>
          </cell>
        </row>
        <row r="107">
          <cell r="F107" t="str">
            <v>異状死死因究明支援事業6.都道府県が補助する事業(4,5以外)</v>
          </cell>
          <cell r="G107" t="str">
            <v>6.都道府県が補助する事業(4,5以外)</v>
          </cell>
          <cell r="H107" t="str">
            <v>c</v>
          </cell>
        </row>
        <row r="108">
          <cell r="F108" t="str">
            <v>特定感染症指定医療機関運営事業1.都道府県が行う事業（直接補助）</v>
          </cell>
          <cell r="G108" t="str">
            <v>1.都道府県が行う事業（直接補助）</v>
          </cell>
          <cell r="H108" t="str">
            <v>a</v>
          </cell>
        </row>
        <row r="109">
          <cell r="F109" t="str">
            <v>特定感染症指定医療機関運営事業2.沖縄県が行う事業（直接補助）</v>
          </cell>
          <cell r="G109" t="str">
            <v>2.沖縄県が行う事業（直接補助）</v>
          </cell>
          <cell r="H109" t="str">
            <v>a</v>
          </cell>
        </row>
        <row r="110">
          <cell r="F110" t="str">
            <v>特定感染症指定医療機関運営事業3.その他（1.2.以外への直接補助）</v>
          </cell>
          <cell r="G110" t="str">
            <v>3.その他（1.2.以外への直接補助）</v>
          </cell>
          <cell r="H110" t="str">
            <v>a</v>
          </cell>
        </row>
        <row r="111">
          <cell r="F111" t="str">
            <v>第一種感染症指定医療機関運営事業1.都道府県が行う事業（直接補助）</v>
          </cell>
          <cell r="G111" t="str">
            <v>1.都道府県が行う事業（直接補助）</v>
          </cell>
          <cell r="H111" t="str">
            <v>b</v>
          </cell>
        </row>
        <row r="112">
          <cell r="F112" t="str">
            <v>第一種感染症指定医療機関運営事業2.沖縄県が行う事業（直接補助）</v>
          </cell>
          <cell r="G112" t="str">
            <v>2.沖縄県が行う事業（直接補助）</v>
          </cell>
          <cell r="H112" t="str">
            <v>b</v>
          </cell>
        </row>
        <row r="113">
          <cell r="F113" t="str">
            <v>第一種感染症指定医療機関運営事業6.都道府県が補助する事業(4,5以外)</v>
          </cell>
          <cell r="G113" t="str">
            <v>6.都道府県が補助する事業(4,5以外)</v>
          </cell>
          <cell r="H113" t="str">
            <v>e</v>
          </cell>
        </row>
        <row r="114">
          <cell r="F114" t="str">
            <v>第二種感染症指定医療機関運営事業1.都道府県が行う事業（直接補助）</v>
          </cell>
          <cell r="G114" t="str">
            <v>1.都道府県が行う事業（直接補助）</v>
          </cell>
          <cell r="H114" t="str">
            <v>b</v>
          </cell>
        </row>
        <row r="115">
          <cell r="F115" t="str">
            <v>第二種感染症指定医療機関運営事業2.沖縄県が行う事業（直接補助）</v>
          </cell>
          <cell r="G115" t="str">
            <v>2.沖縄県が行う事業（直接補助）</v>
          </cell>
          <cell r="H115" t="str">
            <v>b</v>
          </cell>
        </row>
        <row r="116">
          <cell r="F116" t="str">
            <v>第二種感染症指定医療機関運営事業6.都道府県が補助する事業(4,5以外)</v>
          </cell>
          <cell r="G116" t="str">
            <v>6.都道府県が補助する事業(4,5以外)</v>
          </cell>
          <cell r="H116" t="str">
            <v>e</v>
          </cell>
        </row>
        <row r="117">
          <cell r="F117" t="str">
            <v>新興感染症対応力強化事業（感染対策等に係る研修事業）1.都道府県が行う事業（直接補助）</v>
          </cell>
          <cell r="G117" t="str">
            <v>1.都道府県が行う事業（直接補助）</v>
          </cell>
          <cell r="H117" t="str">
            <v>b</v>
          </cell>
        </row>
        <row r="118">
          <cell r="F118" t="str">
            <v>重点医師偏在対策支援区域における診療所の承継・開業支援事業1.都道府県が行う事業（直接補助）</v>
          </cell>
          <cell r="G118" t="str">
            <v>1.都道府県が行う事業（直接補助）</v>
          </cell>
          <cell r="H118" t="str">
            <v>b</v>
          </cell>
        </row>
        <row r="119">
          <cell r="F119" t="str">
            <v>重点医師偏在対策支援区域における診療所の承継・開業支援事業4.都道府県が公的5団体に補助する事業（5を除く）</v>
          </cell>
          <cell r="G119" t="str">
            <v>4.都道府県が公的5団体に補助する事業（5を除く）</v>
          </cell>
          <cell r="H119" t="str">
            <v>g'</v>
          </cell>
        </row>
        <row r="120">
          <cell r="F120" t="str">
            <v>重点医師偏在対策支援区域における診療所の承継・開業支援事業6.都道府県が補助する事業(4,5以外)</v>
          </cell>
          <cell r="G120" t="str">
            <v>6.都道府県が補助する事業(4,5以外)</v>
          </cell>
          <cell r="H120" t="str">
            <v>g'</v>
          </cell>
        </row>
        <row r="121">
          <cell r="F121" t="str">
            <v>重点医師偏在対策支援区域の医療機関に医師を派遣する派遣元医療機関支援事業1.都道府県が行う事業（直接補助）</v>
          </cell>
          <cell r="G121" t="str">
            <v>1.都道府県が行う事業（直接補助）</v>
          </cell>
          <cell r="H121" t="str">
            <v>b</v>
          </cell>
        </row>
        <row r="122">
          <cell r="F122" t="str">
            <v>重点医師偏在対策支援区域の医療機関に医師を派遣する派遣元医療機関支援事業4.都道府県が公的5団体に補助する事業（5を除く）</v>
          </cell>
          <cell r="G122" t="str">
            <v>4.都道府県が公的5団体に補助する事業（5を除く）</v>
          </cell>
          <cell r="H122" t="str">
            <v>g''</v>
          </cell>
        </row>
        <row r="123">
          <cell r="F123" t="str">
            <v>重点医師偏在対策支援区域の医療機関に医師を派遣する派遣元医療機関支援事業6.都道府県が補助する事業(4,5以外)</v>
          </cell>
          <cell r="G123" t="str">
            <v>6.都道府県が補助する事業(4,5以外)</v>
          </cell>
          <cell r="H123" t="str">
            <v>g''</v>
          </cell>
        </row>
        <row r="124">
          <cell r="F124" t="str">
            <v>重点医師偏在対策支援区域における医師の勤務・生活環境改善のための代替医師確保支援事業1.都道府県が行う事業（直接補助）</v>
          </cell>
          <cell r="G124" t="str">
            <v>1.都道府県が行う事業（直接補助）</v>
          </cell>
          <cell r="H124" t="str">
            <v>b</v>
          </cell>
        </row>
        <row r="125">
          <cell r="F125" t="str">
            <v>重点医師偏在対策支援区域における医師の勤務・生活環境改善のための代替医師確保支援事業4.都道府県が公的5団体に補助する事業（5を除く）</v>
          </cell>
          <cell r="G125" t="str">
            <v>4.都道府県が公的5団体に補助する事業（5を除く）</v>
          </cell>
          <cell r="H125" t="str">
            <v>g'''</v>
          </cell>
        </row>
        <row r="126">
          <cell r="F126" t="str">
            <v>重点医師偏在対策支援区域における医師の勤務・生活環境改善のための代替医師確保支援事業6.都道府県が補助する事業(4,5以外)</v>
          </cell>
          <cell r="G126" t="str">
            <v>6.都道府県が補助する事業(4,5以外)</v>
          </cell>
          <cell r="H126" t="str">
            <v>g'''</v>
          </cell>
        </row>
      </sheetData>
      <sheetData sheetId="4">
        <row r="3">
          <cell r="K3" t="str">
            <v>1.都道府県が行う事業（直接補助）</v>
          </cell>
          <cell r="L3" t="str">
            <v>2.沖縄県が行う事業（直接補助）</v>
          </cell>
          <cell r="M3" t="str">
            <v>3.その他（1.2.以外への直接補助）</v>
          </cell>
          <cell r="N3" t="str">
            <v>4.都道府県が公的5団体に補助する事業（5を除く）</v>
          </cell>
          <cell r="O3" t="str">
            <v>5.沖縄県が公的5団体に補助するへき地診療所運営事業</v>
          </cell>
          <cell r="P3" t="str">
            <v>6.都道府県が補助する事業(4,5以外)</v>
          </cell>
          <cell r="Q3" t="str">
            <v>7.沖縄県が補助するへき地診療所運営事業(5以外)</v>
          </cell>
        </row>
        <row r="4">
          <cell r="F4" t="str">
            <v>へき地医療支援機構運営事業</v>
          </cell>
          <cell r="K4">
            <v>0.5</v>
          </cell>
          <cell r="L4">
            <v>0.5</v>
          </cell>
        </row>
        <row r="5">
          <cell r="F5" t="str">
            <v>へき地医療拠点病院運営事業</v>
          </cell>
          <cell r="K5">
            <v>0.5</v>
          </cell>
          <cell r="L5">
            <v>0.5</v>
          </cell>
          <cell r="N5">
            <v>0.5</v>
          </cell>
          <cell r="P5">
            <v>0.5</v>
          </cell>
        </row>
        <row r="6">
          <cell r="F6" t="str">
            <v>へき地診療所運営事業</v>
          </cell>
          <cell r="K6">
            <v>0.66666666666666663</v>
          </cell>
          <cell r="L6">
            <v>0.75</v>
          </cell>
          <cell r="N6">
            <v>0.66666666666666663</v>
          </cell>
          <cell r="O6">
            <v>0.75</v>
          </cell>
          <cell r="P6">
            <v>0.66666666666666663</v>
          </cell>
          <cell r="Q6">
            <v>0.75</v>
          </cell>
        </row>
        <row r="7">
          <cell r="F7" t="str">
            <v>へき地巡回診療車（船）運営事業</v>
          </cell>
          <cell r="K7">
            <v>0.5</v>
          </cell>
          <cell r="L7">
            <v>0.5</v>
          </cell>
          <cell r="M7">
            <v>0.5</v>
          </cell>
          <cell r="N7">
            <v>0.5</v>
          </cell>
          <cell r="P7">
            <v>0.5</v>
          </cell>
        </row>
        <row r="8">
          <cell r="F8" t="str">
            <v>巡回診療航空機運営事業</v>
          </cell>
          <cell r="K8">
            <v>0.5</v>
          </cell>
          <cell r="L8">
            <v>0.5</v>
          </cell>
          <cell r="N8">
            <v>0.5</v>
          </cell>
          <cell r="P8">
            <v>0.5</v>
          </cell>
        </row>
        <row r="9">
          <cell r="F9" t="str">
            <v>離島歯科診療班派遣事業</v>
          </cell>
          <cell r="K9">
            <v>0.5</v>
          </cell>
          <cell r="L9">
            <v>0.5</v>
          </cell>
        </row>
        <row r="10">
          <cell r="F10" t="str">
            <v>へき地保健指導所運営事業</v>
          </cell>
          <cell r="K10">
            <v>0.5</v>
          </cell>
          <cell r="L10">
            <v>0.5</v>
          </cell>
          <cell r="P10">
            <v>0.5</v>
          </cell>
        </row>
        <row r="11">
          <cell r="F11" t="str">
            <v>へき地患者輸送車（艇）、メディカルジェット（へき地患者輸送航空機）運行支援事業</v>
          </cell>
          <cell r="K11">
            <v>0.5</v>
          </cell>
          <cell r="L11">
            <v>0.5</v>
          </cell>
          <cell r="N11">
            <v>0.5</v>
          </cell>
          <cell r="P11">
            <v>0.5</v>
          </cell>
        </row>
        <row r="12">
          <cell r="F12" t="str">
            <v>へき地診療所医師派遣強化事業</v>
          </cell>
          <cell r="K12">
            <v>0.5</v>
          </cell>
          <cell r="L12">
            <v>0.5</v>
          </cell>
          <cell r="N12">
            <v>0.5</v>
          </cell>
          <cell r="P12">
            <v>0.5</v>
          </cell>
        </row>
        <row r="13">
          <cell r="F13" t="str">
            <v>メディカルコントロール体制強化事業</v>
          </cell>
          <cell r="K13">
            <v>0.5</v>
          </cell>
          <cell r="L13">
            <v>0.5</v>
          </cell>
        </row>
        <row r="14">
          <cell r="F14" t="str">
            <v>搬送困難事例受入医療機関支援事業</v>
          </cell>
          <cell r="K14">
            <v>0.33333333333333331</v>
          </cell>
          <cell r="L14">
            <v>0.33333333333333331</v>
          </cell>
          <cell r="N14">
            <v>0.33333333333333331</v>
          </cell>
          <cell r="P14">
            <v>0.33333333333333331</v>
          </cell>
        </row>
        <row r="15">
          <cell r="F15" t="str">
            <v>遠隔ICU体制整備促進事業</v>
          </cell>
          <cell r="K15">
            <v>0.5</v>
          </cell>
          <cell r="L15">
            <v>0.5</v>
          </cell>
          <cell r="N15">
            <v>0.5</v>
          </cell>
          <cell r="P15">
            <v>0.5</v>
          </cell>
        </row>
        <row r="16">
          <cell r="F16" t="str">
            <v>医療施設耐震化促進事業</v>
          </cell>
          <cell r="P16">
            <v>0.5</v>
          </cell>
        </row>
        <row r="17">
          <cell r="F17" t="str">
            <v>防災訓練等参加支援事業</v>
          </cell>
          <cell r="K17">
            <v>1</v>
          </cell>
          <cell r="L17">
            <v>1</v>
          </cell>
          <cell r="N17">
            <v>1</v>
          </cell>
          <cell r="P17">
            <v>1</v>
          </cell>
        </row>
        <row r="18">
          <cell r="F18" t="str">
            <v>DMAT等活動支援事業</v>
          </cell>
          <cell r="K18">
            <v>0.5</v>
          </cell>
          <cell r="L18">
            <v>0.5</v>
          </cell>
          <cell r="N18">
            <v>0.5</v>
          </cell>
          <cell r="P18">
            <v>0.5</v>
          </cell>
        </row>
        <row r="19">
          <cell r="F19" t="str">
            <v>ＤＭＡＴ訓練事業</v>
          </cell>
          <cell r="K19">
            <v>1</v>
          </cell>
          <cell r="L19">
            <v>1</v>
          </cell>
        </row>
        <row r="20">
          <cell r="F20" t="str">
            <v>ＤＰＡＴ養成支援事業</v>
          </cell>
          <cell r="K20">
            <v>0.5</v>
          </cell>
          <cell r="L20">
            <v>0.5</v>
          </cell>
          <cell r="M20">
            <v>0.5</v>
          </cell>
        </row>
        <row r="21">
          <cell r="F21" t="str">
            <v>災害医療コーディネーター研修事業（地域災害医療コーディネーター研修事業）</v>
          </cell>
          <cell r="K21">
            <v>1</v>
          </cell>
          <cell r="L21">
            <v>1</v>
          </cell>
        </row>
        <row r="22">
          <cell r="F22" t="str">
            <v>産科医療機関確保事業</v>
          </cell>
          <cell r="K22">
            <v>0.5</v>
          </cell>
          <cell r="L22">
            <v>0.5</v>
          </cell>
          <cell r="N22">
            <v>0.5</v>
          </cell>
          <cell r="P22">
            <v>0.5</v>
          </cell>
        </row>
        <row r="23">
          <cell r="F23" t="str">
            <v>ICTを活用した産科医師不足地域に対する妊産婦モニタリング支援事業</v>
          </cell>
          <cell r="K23">
            <v>0.5</v>
          </cell>
          <cell r="L23">
            <v>0.5</v>
          </cell>
          <cell r="N23">
            <v>0.5</v>
          </cell>
          <cell r="P23">
            <v>0.5</v>
          </cell>
        </row>
        <row r="24">
          <cell r="F24" t="str">
            <v>８０２０運動推進特別事業</v>
          </cell>
          <cell r="K24">
            <v>1</v>
          </cell>
          <cell r="L24">
            <v>1</v>
          </cell>
        </row>
        <row r="25">
          <cell r="F25" t="str">
            <v>口腔保健支援センター設置推進事業</v>
          </cell>
          <cell r="K25">
            <v>1</v>
          </cell>
          <cell r="L25">
            <v>1</v>
          </cell>
          <cell r="M25">
            <v>1</v>
          </cell>
        </row>
        <row r="26">
          <cell r="F26" t="str">
            <v>歯科疾患予防等事業</v>
          </cell>
          <cell r="K26">
            <v>1</v>
          </cell>
          <cell r="L26">
            <v>1</v>
          </cell>
          <cell r="M26">
            <v>1</v>
          </cell>
        </row>
        <row r="27">
          <cell r="F27" t="str">
            <v>歯科保健医療サービス提供困難者等への歯科保健医療推進等事業</v>
          </cell>
          <cell r="K27">
            <v>1</v>
          </cell>
          <cell r="L27">
            <v>1</v>
          </cell>
          <cell r="M27">
            <v>1</v>
          </cell>
        </row>
        <row r="28">
          <cell r="F28" t="str">
            <v>歯科口腔保健調査研究事業</v>
          </cell>
          <cell r="K28">
            <v>1</v>
          </cell>
          <cell r="L28">
            <v>1</v>
          </cell>
          <cell r="M28">
            <v>1</v>
          </cell>
        </row>
        <row r="29">
          <cell r="F29" t="str">
            <v>多職種連携等調査研究事業</v>
          </cell>
          <cell r="K29">
            <v>1</v>
          </cell>
          <cell r="L29">
            <v>1</v>
          </cell>
          <cell r="M29">
            <v>1</v>
          </cell>
        </row>
        <row r="30">
          <cell r="F30" t="str">
            <v>歯科医療提供体制構築推進事業</v>
          </cell>
          <cell r="K30">
            <v>1</v>
          </cell>
          <cell r="L30">
            <v>1</v>
          </cell>
        </row>
        <row r="31">
          <cell r="F31" t="str">
            <v>医師不足地域の研修医療機関に対する指導医の派遣等</v>
          </cell>
          <cell r="K31">
            <v>0.5</v>
          </cell>
          <cell r="L31">
            <v>0.5</v>
          </cell>
          <cell r="N31">
            <v>0.5</v>
          </cell>
          <cell r="P31">
            <v>0.5</v>
          </cell>
        </row>
        <row r="32">
          <cell r="F32" t="str">
            <v>新専門医制度の仕組みに係る地域医療対策協議会事業</v>
          </cell>
          <cell r="K32">
            <v>0.5</v>
          </cell>
          <cell r="L32">
            <v>0.5</v>
          </cell>
        </row>
        <row r="33">
          <cell r="F33" t="str">
            <v>地域における外国人患者受入れ体制整備等を協議する場の設置・運営事業</v>
          </cell>
          <cell r="K33">
            <v>0.5</v>
          </cell>
          <cell r="L33">
            <v>0.5</v>
          </cell>
        </row>
        <row r="34">
          <cell r="F34" t="str">
            <v>医療機関における外国人対応に資するワンストップ窓口設置・運営事業</v>
          </cell>
          <cell r="K34">
            <v>0.5</v>
          </cell>
          <cell r="L34">
            <v>0.5</v>
          </cell>
        </row>
        <row r="35">
          <cell r="F35" t="str">
            <v>認定制度を活用した医師少数区域等における勤務の推進事業</v>
          </cell>
          <cell r="K35">
            <v>0.5</v>
          </cell>
          <cell r="L35">
            <v>0.5</v>
          </cell>
          <cell r="N35">
            <v>0.5</v>
          </cell>
          <cell r="P35">
            <v>0.5</v>
          </cell>
        </row>
        <row r="36">
          <cell r="F36" t="str">
            <v>異状死死因究明支援事業</v>
          </cell>
          <cell r="K36">
            <v>0.5</v>
          </cell>
          <cell r="L36">
            <v>0.5</v>
          </cell>
          <cell r="N36">
            <v>0.5</v>
          </cell>
          <cell r="P36">
            <v>0.5</v>
          </cell>
        </row>
        <row r="37">
          <cell r="F37" t="str">
            <v>特定感染症指定医療機関運営事業</v>
          </cell>
          <cell r="K37">
            <v>1</v>
          </cell>
          <cell r="L37">
            <v>1</v>
          </cell>
          <cell r="M37">
            <v>1</v>
          </cell>
        </row>
        <row r="38">
          <cell r="F38" t="str">
            <v>第一種感染症指定医療機関運営事業</v>
          </cell>
          <cell r="K38">
            <v>0.5</v>
          </cell>
          <cell r="L38">
            <v>0.5</v>
          </cell>
          <cell r="N38">
            <v>0.5</v>
          </cell>
          <cell r="P38">
            <v>0.5</v>
          </cell>
        </row>
        <row r="39">
          <cell r="F39" t="str">
            <v>第二種感染症指定医療機関運営事業</v>
          </cell>
          <cell r="K39">
            <v>0.5</v>
          </cell>
          <cell r="L39">
            <v>0.5</v>
          </cell>
          <cell r="N39">
            <v>0.5</v>
          </cell>
          <cell r="P39">
            <v>0.5</v>
          </cell>
        </row>
        <row r="40">
          <cell r="F40" t="str">
            <v>新興感染症対応力強化事業（感染対策等に係る研修事業）</v>
          </cell>
          <cell r="K40">
            <v>0.5</v>
          </cell>
        </row>
        <row r="41">
          <cell r="F41" t="str">
            <v>重点医師偏在対策支援区域における診療所の承継・開業支援事業</v>
          </cell>
          <cell r="K41">
            <v>0.44444444444444442</v>
          </cell>
          <cell r="N41">
            <v>0.66666666666666663</v>
          </cell>
          <cell r="P41">
            <v>0.66666666666666663</v>
          </cell>
        </row>
        <row r="42">
          <cell r="F42" t="str">
            <v>重点医師偏在対策支援区域の医療機関に医師を派遣する派遣元医療機関支援事業</v>
          </cell>
          <cell r="K42">
            <v>0.5</v>
          </cell>
          <cell r="N42">
            <v>0.66666666666666663</v>
          </cell>
          <cell r="P42">
            <v>0.66666666666666663</v>
          </cell>
        </row>
        <row r="43">
          <cell r="F43" t="str">
            <v>重点医師偏在対策支援区域における医師の勤務・生活環境改善のための代替医師確保支援事業</v>
          </cell>
          <cell r="K43">
            <v>0.33333333333333331</v>
          </cell>
          <cell r="N43">
            <v>0.66666666666666663</v>
          </cell>
          <cell r="P43">
            <v>0.66666666666666663</v>
          </cell>
        </row>
      </sheetData>
      <sheetData sheetId="5"/>
      <sheetData sheetId="6"/>
      <sheetData sheetId="7"/>
    </sheetDataSet>
  </externalBook>
</externalLink>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A681D-3A81-42FD-B987-D0F7D15EAE72}">
  <sheetPr>
    <tabColor theme="9" tint="0.39997558519241921"/>
    <pageSetUpPr fitToPage="1"/>
  </sheetPr>
  <dimension ref="A1:R21"/>
  <sheetViews>
    <sheetView tabSelected="1" view="pageBreakPreview" topLeftCell="A3" zoomScaleNormal="100" zoomScaleSheetLayoutView="100" workbookViewId="0">
      <selection activeCell="A4" sqref="A4"/>
    </sheetView>
  </sheetViews>
  <sheetFormatPr defaultColWidth="10.6328125" defaultRowHeight="20.149999999999999" customHeight="1"/>
  <cols>
    <col min="1" max="1" width="5.6328125" style="45" customWidth="1"/>
    <col min="2" max="2" width="17.6328125" style="45" customWidth="1"/>
    <col min="3" max="3" width="14" style="45" customWidth="1"/>
    <col min="4" max="4" width="6.90625" style="45" customWidth="1"/>
    <col min="5" max="5" width="20.26953125" style="45" customWidth="1"/>
    <col min="6" max="6" width="17.6328125" style="45" customWidth="1"/>
    <col min="7" max="7" width="14" style="45" customWidth="1"/>
    <col min="8" max="8" width="6.90625" style="45" customWidth="1"/>
    <col min="9" max="9" width="20.26953125" style="45" customWidth="1"/>
    <col min="10" max="10" width="8.90625" style="45" customWidth="1"/>
    <col min="11" max="11" width="6.90625" style="45" customWidth="1"/>
    <col min="12" max="12" width="10.26953125" style="45" customWidth="1"/>
    <col min="13" max="13" width="9" style="45" customWidth="1"/>
    <col min="14" max="14" width="10.08984375" style="45" customWidth="1"/>
    <col min="15" max="15" width="9" style="45" customWidth="1"/>
    <col min="16" max="16" width="6.36328125" style="45" customWidth="1"/>
    <col min="17" max="18" width="22.08984375" style="45" customWidth="1"/>
    <col min="19" max="16384" width="10.6328125" style="45"/>
  </cols>
  <sheetData>
    <row r="1" spans="1:18" ht="20.149999999999999" hidden="1" customHeight="1" thickBot="1">
      <c r="A1" s="45" t="s">
        <v>37</v>
      </c>
    </row>
    <row r="2" spans="1:18" ht="20.149999999999999" hidden="1" customHeight="1">
      <c r="A2" s="45" t="s">
        <v>38</v>
      </c>
    </row>
    <row r="4" spans="1:18" ht="20.149999999999999" customHeight="1">
      <c r="A4" s="61" t="s">
        <v>125</v>
      </c>
      <c r="C4" s="155" t="s">
        <v>93</v>
      </c>
      <c r="D4" s="156"/>
      <c r="E4" s="156"/>
    </row>
    <row r="5" spans="1:18" s="46" customFormat="1" ht="40" customHeight="1">
      <c r="A5" s="60" t="s">
        <v>42</v>
      </c>
    </row>
    <row r="6" spans="1:18" ht="20.149999999999999" customHeight="1" thickBot="1"/>
    <row r="7" spans="1:18" ht="19.5" customHeight="1" thickBot="1">
      <c r="A7" s="90"/>
      <c r="B7" s="133" t="s">
        <v>43</v>
      </c>
      <c r="C7" s="134"/>
      <c r="D7" s="134"/>
      <c r="E7" s="135"/>
      <c r="F7" s="133" t="s">
        <v>44</v>
      </c>
      <c r="G7" s="136"/>
      <c r="H7" s="136"/>
      <c r="I7" s="136"/>
      <c r="J7" s="136"/>
      <c r="K7" s="137" t="s">
        <v>45</v>
      </c>
      <c r="L7" s="134"/>
      <c r="M7" s="134"/>
      <c r="N7" s="134"/>
      <c r="O7" s="134"/>
      <c r="P7" s="135"/>
      <c r="Q7" s="93" t="s">
        <v>39</v>
      </c>
      <c r="R7" s="117" t="s">
        <v>40</v>
      </c>
    </row>
    <row r="8" spans="1:18" ht="19.5" customHeight="1" thickTop="1">
      <c r="A8" s="91"/>
      <c r="B8" s="138" t="s">
        <v>46</v>
      </c>
      <c r="C8" s="139" t="s">
        <v>47</v>
      </c>
      <c r="D8" s="139" t="s">
        <v>48</v>
      </c>
      <c r="E8" s="140" t="s">
        <v>49</v>
      </c>
      <c r="F8" s="141" t="s">
        <v>46</v>
      </c>
      <c r="G8" s="139" t="s">
        <v>47</v>
      </c>
      <c r="H8" s="139" t="s">
        <v>48</v>
      </c>
      <c r="I8" s="139" t="s">
        <v>49</v>
      </c>
      <c r="J8" s="142" t="s">
        <v>50</v>
      </c>
      <c r="K8" s="141" t="s">
        <v>51</v>
      </c>
      <c r="L8" s="138"/>
      <c r="M8" s="138"/>
      <c r="N8" s="139" t="s">
        <v>52</v>
      </c>
      <c r="O8" s="143"/>
      <c r="P8" s="144" t="s">
        <v>53</v>
      </c>
      <c r="Q8" s="94"/>
      <c r="R8" s="118"/>
    </row>
    <row r="9" spans="1:18" ht="54" customHeight="1" thickBot="1">
      <c r="A9" s="92"/>
      <c r="B9" s="145"/>
      <c r="C9" s="146"/>
      <c r="D9" s="146"/>
      <c r="E9" s="147"/>
      <c r="F9" s="148"/>
      <c r="G9" s="146"/>
      <c r="H9" s="146"/>
      <c r="I9" s="146"/>
      <c r="J9" s="149"/>
      <c r="K9" s="150" t="s">
        <v>54</v>
      </c>
      <c r="L9" s="151" t="s">
        <v>55</v>
      </c>
      <c r="M9" s="152" t="s">
        <v>56</v>
      </c>
      <c r="N9" s="151" t="s">
        <v>55</v>
      </c>
      <c r="O9" s="153" t="s">
        <v>57</v>
      </c>
      <c r="P9" s="154"/>
      <c r="Q9" s="95"/>
      <c r="R9" s="119"/>
    </row>
    <row r="10" spans="1:18" ht="33.75" customHeight="1">
      <c r="A10" s="105">
        <v>1</v>
      </c>
      <c r="B10" s="96" t="s">
        <v>58</v>
      </c>
      <c r="C10" s="99" t="s">
        <v>59</v>
      </c>
      <c r="D10" s="102" t="s">
        <v>60</v>
      </c>
      <c r="E10" s="108" t="s">
        <v>61</v>
      </c>
      <c r="F10" s="96" t="s">
        <v>62</v>
      </c>
      <c r="G10" s="99" t="s">
        <v>63</v>
      </c>
      <c r="H10" s="102" t="s">
        <v>64</v>
      </c>
      <c r="I10" s="99" t="s">
        <v>65</v>
      </c>
      <c r="J10" s="108" t="s">
        <v>66</v>
      </c>
      <c r="K10" s="63" t="s">
        <v>67</v>
      </c>
      <c r="L10" s="64" t="s">
        <v>68</v>
      </c>
      <c r="M10" s="64" t="s">
        <v>69</v>
      </c>
      <c r="N10" s="64" t="s">
        <v>70</v>
      </c>
      <c r="O10" s="65" t="s">
        <v>71</v>
      </c>
      <c r="P10" s="66" t="s">
        <v>72</v>
      </c>
      <c r="Q10" s="111" t="s">
        <v>73</v>
      </c>
      <c r="R10" s="114" t="s">
        <v>74</v>
      </c>
    </row>
    <row r="11" spans="1:18" ht="33.75" customHeight="1">
      <c r="A11" s="106"/>
      <c r="B11" s="97"/>
      <c r="C11" s="100"/>
      <c r="D11" s="103"/>
      <c r="E11" s="109"/>
      <c r="F11" s="97"/>
      <c r="G11" s="100"/>
      <c r="H11" s="103"/>
      <c r="I11" s="100"/>
      <c r="J11" s="109"/>
      <c r="K11" s="67" t="s">
        <v>75</v>
      </c>
      <c r="L11" s="68" t="s">
        <v>76</v>
      </c>
      <c r="M11" s="68" t="s">
        <v>77</v>
      </c>
      <c r="N11" s="68" t="s">
        <v>78</v>
      </c>
      <c r="O11" s="69" t="s">
        <v>79</v>
      </c>
      <c r="P11" s="70" t="s">
        <v>72</v>
      </c>
      <c r="Q11" s="112"/>
      <c r="R11" s="115"/>
    </row>
    <row r="12" spans="1:18" ht="33.75" customHeight="1">
      <c r="A12" s="107"/>
      <c r="B12" s="98"/>
      <c r="C12" s="101"/>
      <c r="D12" s="104"/>
      <c r="E12" s="110"/>
      <c r="F12" s="98"/>
      <c r="G12" s="101"/>
      <c r="H12" s="104"/>
      <c r="I12" s="101"/>
      <c r="J12" s="110"/>
      <c r="K12" s="49" t="s">
        <v>80</v>
      </c>
      <c r="L12" s="71" t="s">
        <v>81</v>
      </c>
      <c r="M12" s="71" t="s">
        <v>82</v>
      </c>
      <c r="N12" s="71" t="s">
        <v>83</v>
      </c>
      <c r="O12" s="72" t="s">
        <v>84</v>
      </c>
      <c r="P12" s="73" t="s">
        <v>85</v>
      </c>
      <c r="Q12" s="113"/>
      <c r="R12" s="116"/>
    </row>
    <row r="13" spans="1:18" ht="35.25" customHeight="1">
      <c r="A13" s="47">
        <v>2</v>
      </c>
      <c r="B13" s="74"/>
      <c r="C13" s="71"/>
      <c r="D13" s="71"/>
      <c r="E13" s="48"/>
      <c r="F13" s="74"/>
      <c r="G13" s="71"/>
      <c r="H13" s="71"/>
      <c r="I13" s="71"/>
      <c r="J13" s="72"/>
      <c r="K13" s="49"/>
      <c r="L13" s="71"/>
      <c r="M13" s="71"/>
      <c r="N13" s="71"/>
      <c r="O13" s="72"/>
      <c r="P13" s="73"/>
      <c r="Q13" s="75"/>
      <c r="R13" s="50"/>
    </row>
    <row r="14" spans="1:18" ht="35.25" customHeight="1">
      <c r="A14" s="47">
        <v>3</v>
      </c>
      <c r="B14" s="74"/>
      <c r="C14" s="71"/>
      <c r="D14" s="71"/>
      <c r="E14" s="48"/>
      <c r="F14" s="74"/>
      <c r="G14" s="71"/>
      <c r="H14" s="71"/>
      <c r="I14" s="71"/>
      <c r="J14" s="72"/>
      <c r="K14" s="49"/>
      <c r="L14" s="71"/>
      <c r="M14" s="71"/>
      <c r="N14" s="71"/>
      <c r="O14" s="72"/>
      <c r="P14" s="73"/>
      <c r="Q14" s="75"/>
      <c r="R14" s="50"/>
    </row>
    <row r="15" spans="1:18" ht="35.25" customHeight="1">
      <c r="A15" s="51">
        <v>4</v>
      </c>
      <c r="B15" s="76"/>
      <c r="C15" s="77"/>
      <c r="D15" s="77"/>
      <c r="E15" s="52"/>
      <c r="F15" s="76"/>
      <c r="G15" s="77"/>
      <c r="H15" s="77"/>
      <c r="I15" s="77"/>
      <c r="J15" s="78"/>
      <c r="K15" s="53"/>
      <c r="L15" s="77"/>
      <c r="M15" s="77"/>
      <c r="N15" s="77"/>
      <c r="O15" s="78"/>
      <c r="P15" s="79"/>
      <c r="Q15" s="75"/>
      <c r="R15" s="54"/>
    </row>
    <row r="16" spans="1:18" ht="35.25" customHeight="1" thickBot="1">
      <c r="A16" s="55">
        <v>5</v>
      </c>
      <c r="B16" s="80"/>
      <c r="C16" s="81"/>
      <c r="D16" s="81"/>
      <c r="E16" s="56"/>
      <c r="F16" s="80"/>
      <c r="G16" s="81"/>
      <c r="H16" s="81"/>
      <c r="I16" s="81"/>
      <c r="J16" s="82"/>
      <c r="K16" s="57"/>
      <c r="L16" s="81"/>
      <c r="M16" s="81"/>
      <c r="N16" s="81"/>
      <c r="O16" s="82"/>
      <c r="P16" s="83"/>
      <c r="Q16" s="84"/>
      <c r="R16" s="58"/>
    </row>
    <row r="20" spans="3:16" ht="20.149999999999999" customHeight="1">
      <c r="C20" s="59"/>
      <c r="D20" s="59"/>
      <c r="E20" s="59"/>
      <c r="G20" s="59"/>
      <c r="H20" s="59"/>
      <c r="I20" s="59"/>
      <c r="J20" s="59"/>
      <c r="K20" s="59"/>
      <c r="L20" s="59"/>
      <c r="M20" s="59"/>
      <c r="N20" s="59"/>
      <c r="O20" s="59"/>
      <c r="P20" s="59"/>
    </row>
    <row r="21" spans="3:16" ht="20.149999999999999" customHeight="1">
      <c r="C21" s="59"/>
      <c r="D21" s="59"/>
      <c r="E21" s="59"/>
      <c r="G21" s="59"/>
      <c r="H21" s="59"/>
      <c r="I21" s="59"/>
      <c r="J21" s="59"/>
      <c r="K21" s="59"/>
      <c r="L21" s="59"/>
      <c r="M21" s="59"/>
      <c r="N21" s="59"/>
      <c r="O21" s="59"/>
      <c r="P21" s="59"/>
    </row>
  </sheetData>
  <mergeCells count="30">
    <mergeCell ref="I10:I12"/>
    <mergeCell ref="J10:J12"/>
    <mergeCell ref="Q10:Q12"/>
    <mergeCell ref="R10:R12"/>
    <mergeCell ref="N8:O8"/>
    <mergeCell ref="P8:P9"/>
    <mergeCell ref="I8:I9"/>
    <mergeCell ref="J8:J9"/>
    <mergeCell ref="K8:M8"/>
    <mergeCell ref="R7:R9"/>
    <mergeCell ref="A10:A12"/>
    <mergeCell ref="B10:B12"/>
    <mergeCell ref="C10:C12"/>
    <mergeCell ref="D10:D12"/>
    <mergeCell ref="E10:E12"/>
    <mergeCell ref="F10:F12"/>
    <mergeCell ref="G10:G12"/>
    <mergeCell ref="H10:H12"/>
    <mergeCell ref="F8:F9"/>
    <mergeCell ref="G8:G9"/>
    <mergeCell ref="H8:H9"/>
    <mergeCell ref="A7:A9"/>
    <mergeCell ref="B7:E7"/>
    <mergeCell ref="F7:J7"/>
    <mergeCell ref="K7:P7"/>
    <mergeCell ref="Q7:Q9"/>
    <mergeCell ref="B8:B9"/>
    <mergeCell ref="C8:C9"/>
    <mergeCell ref="D8:D9"/>
    <mergeCell ref="E8:E9"/>
  </mergeCells>
  <phoneticPr fontId="6"/>
  <printOptions horizontalCentered="1"/>
  <pageMargins left="0.39370078740157483" right="0.39370078740157483" top="0.39370078740157483" bottom="0.39370078740157483" header="0.39370078740157483" footer="0.39370078740157483"/>
  <pageSetup paperSize="9" scale="6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6BF75-CBD7-4810-8134-196F34E71152}">
  <sheetPr>
    <tabColor theme="9" tint="0.39997558519241921"/>
    <pageSetUpPr fitToPage="1"/>
  </sheetPr>
  <dimension ref="A1:E41"/>
  <sheetViews>
    <sheetView showGridLines="0" view="pageBreakPreview" zoomScaleNormal="100" zoomScaleSheetLayoutView="100" workbookViewId="0"/>
  </sheetViews>
  <sheetFormatPr defaultColWidth="9" defaultRowHeight="13"/>
  <cols>
    <col min="1" max="1" width="30.6328125" style="1" customWidth="1"/>
    <col min="2" max="4" width="13" style="1" customWidth="1"/>
    <col min="5" max="5" width="45.7265625" style="1" customWidth="1"/>
    <col min="6" max="16384" width="9" style="1"/>
  </cols>
  <sheetData>
    <row r="1" spans="1:5">
      <c r="A1" s="1" t="s">
        <v>126</v>
      </c>
      <c r="B1" s="132" t="s">
        <v>92</v>
      </c>
      <c r="C1" s="132"/>
      <c r="D1" s="132"/>
    </row>
    <row r="3" spans="1:5" ht="14">
      <c r="A3" s="30" t="s">
        <v>25</v>
      </c>
      <c r="B3" s="29"/>
      <c r="C3" s="29"/>
      <c r="D3" s="29"/>
      <c r="E3" s="29"/>
    </row>
    <row r="5" spans="1:5">
      <c r="E5" s="41" t="s">
        <v>31</v>
      </c>
    </row>
    <row r="6" spans="1:5">
      <c r="A6" s="1" t="s">
        <v>24</v>
      </c>
    </row>
    <row r="7" spans="1:5" ht="17.149999999999999" customHeight="1">
      <c r="A7" s="35" t="s">
        <v>8</v>
      </c>
      <c r="B7" s="40" t="s">
        <v>7</v>
      </c>
      <c r="C7" s="36" t="s">
        <v>23</v>
      </c>
      <c r="D7" s="36" t="s">
        <v>22</v>
      </c>
      <c r="E7" s="36" t="s">
        <v>6</v>
      </c>
    </row>
    <row r="8" spans="1:5" ht="17.149999999999999" customHeight="1">
      <c r="A8" s="9"/>
      <c r="B8" s="5" t="s">
        <v>3</v>
      </c>
      <c r="C8" s="5" t="s">
        <v>3</v>
      </c>
      <c r="D8" s="5" t="s">
        <v>3</v>
      </c>
      <c r="E8" s="8"/>
    </row>
    <row r="9" spans="1:5" ht="17.149999999999999" customHeight="1">
      <c r="A9" s="7" t="s">
        <v>34</v>
      </c>
      <c r="B9" s="6"/>
      <c r="C9" s="5"/>
      <c r="D9" s="5"/>
      <c r="E9" s="4"/>
    </row>
    <row r="10" spans="1:5" ht="17.149999999999999" customHeight="1">
      <c r="A10" s="7" t="s">
        <v>33</v>
      </c>
      <c r="B10" s="6"/>
      <c r="C10" s="5"/>
      <c r="D10" s="5"/>
      <c r="E10" s="4"/>
    </row>
    <row r="11" spans="1:5" ht="17.149999999999999" customHeight="1">
      <c r="A11" s="7" t="s">
        <v>32</v>
      </c>
      <c r="B11" s="6"/>
      <c r="C11" s="5"/>
      <c r="D11" s="5"/>
      <c r="E11" s="4"/>
    </row>
    <row r="12" spans="1:5" ht="17.149999999999999" customHeight="1">
      <c r="A12" s="7" t="s">
        <v>5</v>
      </c>
      <c r="B12" s="6"/>
      <c r="C12" s="5"/>
      <c r="D12" s="5"/>
      <c r="E12" s="4"/>
    </row>
    <row r="13" spans="1:5" ht="17.149999999999999" customHeight="1">
      <c r="A13" s="7" t="s">
        <v>86</v>
      </c>
      <c r="B13" s="6"/>
      <c r="C13" s="5"/>
      <c r="D13" s="5"/>
      <c r="E13" s="4"/>
    </row>
    <row r="14" spans="1:5" ht="17.149999999999999" customHeight="1">
      <c r="A14" s="7" t="s">
        <v>4</v>
      </c>
      <c r="B14" s="6"/>
      <c r="C14" s="5"/>
      <c r="D14" s="5"/>
      <c r="E14" s="4"/>
    </row>
    <row r="15" spans="1:5" ht="17.149999999999999" customHeight="1">
      <c r="A15" s="7" t="s">
        <v>87</v>
      </c>
      <c r="B15" s="6"/>
      <c r="C15" s="5"/>
      <c r="D15" s="5"/>
      <c r="E15" s="4"/>
    </row>
    <row r="16" spans="1:5" ht="17.149999999999999" customHeight="1">
      <c r="A16" s="7" t="s">
        <v>2</v>
      </c>
      <c r="B16" s="6"/>
      <c r="C16" s="5"/>
      <c r="D16" s="5"/>
      <c r="E16" s="4"/>
    </row>
    <row r="17" spans="1:5" ht="17.149999999999999" customHeight="1">
      <c r="A17" s="7" t="s">
        <v>21</v>
      </c>
      <c r="B17" s="6"/>
      <c r="C17" s="5"/>
      <c r="D17" s="5"/>
      <c r="E17" s="4"/>
    </row>
    <row r="18" spans="1:5" ht="17.149999999999999" customHeight="1">
      <c r="A18" s="7" t="s">
        <v>1</v>
      </c>
      <c r="B18" s="6"/>
      <c r="C18" s="5"/>
      <c r="D18" s="5"/>
      <c r="E18" s="4"/>
    </row>
    <row r="19" spans="1:5" ht="17.149999999999999" customHeight="1">
      <c r="A19" s="7" t="s">
        <v>88</v>
      </c>
      <c r="B19" s="6"/>
      <c r="C19" s="5"/>
      <c r="D19" s="5"/>
      <c r="E19" s="4"/>
    </row>
    <row r="20" spans="1:5" ht="17.149999999999999" customHeight="1">
      <c r="A20" s="7" t="s">
        <v>36</v>
      </c>
      <c r="B20" s="6"/>
      <c r="C20" s="5"/>
      <c r="D20" s="5"/>
      <c r="E20" s="4"/>
    </row>
    <row r="21" spans="1:5" ht="17.149999999999999" customHeight="1">
      <c r="A21" s="7" t="s">
        <v>35</v>
      </c>
      <c r="B21" s="6"/>
      <c r="C21" s="5"/>
      <c r="D21" s="5"/>
      <c r="E21" s="4"/>
    </row>
    <row r="22" spans="1:5" ht="17.149999999999999" customHeight="1">
      <c r="A22" s="7" t="s">
        <v>89</v>
      </c>
      <c r="B22" s="6"/>
      <c r="C22" s="5"/>
      <c r="D22" s="5"/>
      <c r="E22" s="4"/>
    </row>
    <row r="23" spans="1:5" ht="17.149999999999999" customHeight="1">
      <c r="A23" s="89" t="s">
        <v>0</v>
      </c>
      <c r="B23" s="14"/>
      <c r="C23" s="10"/>
      <c r="D23" s="10"/>
      <c r="E23" s="13"/>
    </row>
    <row r="24" spans="1:5" ht="17.149999999999999" customHeight="1">
      <c r="A24" s="12" t="s">
        <v>13</v>
      </c>
      <c r="B24" s="62">
        <f>SUM(B9:B23)</f>
        <v>0</v>
      </c>
      <c r="C24" s="10" t="str">
        <f>様式３!L6</f>
        <v>0</v>
      </c>
      <c r="D24" s="62">
        <f>SUM(D9:D23)</f>
        <v>0</v>
      </c>
      <c r="E24" s="11"/>
    </row>
    <row r="25" spans="1:5" ht="17.149999999999999" customHeight="1">
      <c r="A25" s="42" t="s">
        <v>20</v>
      </c>
      <c r="B25" s="23"/>
      <c r="C25" s="23"/>
      <c r="D25" s="23"/>
      <c r="E25" s="43"/>
    </row>
    <row r="26" spans="1:5" ht="17.149999999999999" customHeight="1">
      <c r="A26" s="37"/>
      <c r="B26" s="14"/>
      <c r="C26" s="10"/>
      <c r="D26" s="10"/>
      <c r="E26" s="13"/>
    </row>
    <row r="27" spans="1:5" ht="17.149999999999999" customHeight="1">
      <c r="A27" s="12" t="s">
        <v>13</v>
      </c>
      <c r="B27" s="3">
        <f>SUM(B26)</f>
        <v>0</v>
      </c>
      <c r="C27" s="3"/>
      <c r="D27" s="3"/>
      <c r="E27" s="2"/>
    </row>
    <row r="28" spans="1:5" ht="17.149999999999999" customHeight="1">
      <c r="A28" s="12" t="s">
        <v>19</v>
      </c>
      <c r="B28" s="10">
        <f>SUM(B24,B27)</f>
        <v>0</v>
      </c>
      <c r="C28" s="10"/>
      <c r="D28" s="10"/>
      <c r="E28" s="11"/>
    </row>
    <row r="29" spans="1:5" ht="17.149999999999999" customHeight="1">
      <c r="A29" s="16"/>
      <c r="B29" s="15"/>
      <c r="C29" s="15"/>
      <c r="D29" s="15"/>
    </row>
    <row r="30" spans="1:5" ht="17.149999999999999" customHeight="1">
      <c r="A30" s="28" t="s">
        <v>18</v>
      </c>
      <c r="B30" s="15"/>
      <c r="C30" s="15"/>
      <c r="D30" s="15"/>
    </row>
    <row r="31" spans="1:5" ht="17.149999999999999" customHeight="1">
      <c r="A31" s="38" t="s">
        <v>8</v>
      </c>
      <c r="B31" s="27" t="s">
        <v>17</v>
      </c>
      <c r="C31" s="26" t="s">
        <v>6</v>
      </c>
      <c r="D31" s="25"/>
      <c r="E31" s="24"/>
    </row>
    <row r="32" spans="1:5" ht="17.149999999999999" customHeight="1">
      <c r="A32" s="38"/>
      <c r="B32" s="23" t="s">
        <v>16</v>
      </c>
      <c r="C32" s="120"/>
      <c r="D32" s="121"/>
      <c r="E32" s="122"/>
    </row>
    <row r="33" spans="1:5" ht="17.149999999999999" customHeight="1">
      <c r="A33" s="22" t="s">
        <v>15</v>
      </c>
      <c r="B33" s="14"/>
      <c r="C33" s="123"/>
      <c r="D33" s="124"/>
      <c r="E33" s="125"/>
    </row>
    <row r="34" spans="1:5" ht="17.149999999999999" customHeight="1">
      <c r="A34" s="21" t="s">
        <v>14</v>
      </c>
      <c r="B34" s="20"/>
      <c r="C34" s="123"/>
      <c r="D34" s="124"/>
      <c r="E34" s="125"/>
    </row>
    <row r="35" spans="1:5" ht="17.149999999999999" customHeight="1">
      <c r="A35" s="39" t="s">
        <v>13</v>
      </c>
      <c r="B35" s="10">
        <f>SUM(B33:B34)</f>
        <v>0</v>
      </c>
      <c r="C35" s="19"/>
      <c r="D35" s="18"/>
      <c r="E35" s="17"/>
    </row>
    <row r="36" spans="1:5" ht="17.149999999999999" customHeight="1">
      <c r="A36" s="16"/>
      <c r="B36" s="15"/>
      <c r="C36" s="15"/>
      <c r="D36" s="15"/>
    </row>
    <row r="37" spans="1:5">
      <c r="A37" s="1" t="s">
        <v>30</v>
      </c>
    </row>
    <row r="38" spans="1:5">
      <c r="A38" s="1" t="s">
        <v>29</v>
      </c>
    </row>
    <row r="39" spans="1:5">
      <c r="A39" s="1" t="s">
        <v>28</v>
      </c>
    </row>
    <row r="40" spans="1:5">
      <c r="A40" s="1" t="s">
        <v>27</v>
      </c>
    </row>
    <row r="41" spans="1:5">
      <c r="A41" s="44" t="s">
        <v>41</v>
      </c>
      <c r="B41" s="44"/>
      <c r="C41" s="44"/>
      <c r="D41" s="44"/>
      <c r="E41" s="44"/>
    </row>
  </sheetData>
  <mergeCells count="3">
    <mergeCell ref="C32:E32"/>
    <mergeCell ref="C33:E33"/>
    <mergeCell ref="C34:E34"/>
  </mergeCells>
  <phoneticPr fontId="6"/>
  <printOptions horizontalCentered="1"/>
  <pageMargins left="0.70866141732283472" right="0.70866141732283472" top="0.74803149606299213" bottom="0.74803149606299213" header="0.31496062992125984" footer="0.31496062992125984"/>
  <pageSetup paperSize="9" scale="77" fitToHeight="0"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4F2BE-0C4C-44E3-A552-F79BE29FFB9A}">
  <sheetPr>
    <tabColor theme="9" tint="0.39997558519241921"/>
    <pageSetUpPr fitToPage="1"/>
  </sheetPr>
  <dimension ref="B1:L11"/>
  <sheetViews>
    <sheetView showGridLines="0" view="pageBreakPreview" zoomScaleNormal="100" zoomScaleSheetLayoutView="100" workbookViewId="0">
      <selection activeCell="B1" sqref="B1"/>
    </sheetView>
  </sheetViews>
  <sheetFormatPr defaultColWidth="9" defaultRowHeight="13"/>
  <cols>
    <col min="1" max="1" width="2.453125" customWidth="1"/>
    <col min="2" max="2" width="17.26953125" style="1" bestFit="1" customWidth="1"/>
    <col min="3" max="3" width="4.6328125" style="1" customWidth="1"/>
    <col min="4" max="4" width="11.26953125" style="1" customWidth="1"/>
    <col min="5" max="5" width="7.90625" style="1" customWidth="1"/>
    <col min="6" max="6" width="10.36328125" style="1" customWidth="1"/>
    <col min="7" max="7" width="9" style="1"/>
    <col min="8" max="8" width="3.36328125" style="1" customWidth="1"/>
    <col min="9" max="9" width="11" style="1" customWidth="1"/>
    <col min="10" max="10" width="2.453125" style="1" customWidth="1"/>
    <col min="11" max="11" width="3.36328125" style="1" customWidth="1"/>
    <col min="12" max="12" width="12.36328125" style="1" customWidth="1"/>
    <col min="13" max="13" width="7.26953125" customWidth="1"/>
    <col min="14" max="14" width="17.08984375" customWidth="1"/>
  </cols>
  <sheetData>
    <row r="1" spans="2:12">
      <c r="B1" s="1" t="s">
        <v>127</v>
      </c>
      <c r="C1" s="132" t="s">
        <v>92</v>
      </c>
      <c r="D1" s="131"/>
      <c r="E1" s="131"/>
      <c r="F1" s="131"/>
    </row>
    <row r="3" spans="2:12">
      <c r="B3" s="1" t="s">
        <v>12</v>
      </c>
    </row>
    <row r="5" spans="2:12">
      <c r="B5" s="126" t="s">
        <v>11</v>
      </c>
      <c r="C5" s="127"/>
      <c r="D5" s="127"/>
      <c r="E5" s="127"/>
      <c r="F5" s="127"/>
      <c r="G5" s="127"/>
      <c r="H5" s="127"/>
      <c r="I5" s="127"/>
      <c r="J5" s="127"/>
      <c r="K5" s="127"/>
      <c r="L5" s="128"/>
    </row>
    <row r="6" spans="2:12" ht="13.5" customHeight="1">
      <c r="B6" s="129" t="s">
        <v>91</v>
      </c>
      <c r="C6" s="130"/>
      <c r="D6" s="130"/>
      <c r="E6" s="130"/>
      <c r="L6" s="86" t="str">
        <f>IFERROR((F9),"")</f>
        <v>0</v>
      </c>
    </row>
    <row r="7" spans="2:12">
      <c r="B7" s="85"/>
      <c r="L7" s="31"/>
    </row>
    <row r="8" spans="2:12">
      <c r="B8" s="85"/>
      <c r="D8" s="1" t="s">
        <v>26</v>
      </c>
      <c r="L8" s="31"/>
    </row>
    <row r="9" spans="2:12">
      <c r="B9" s="87" t="s">
        <v>90</v>
      </c>
      <c r="C9" s="1" t="s">
        <v>10</v>
      </c>
      <c r="D9" s="32"/>
      <c r="E9" s="88" t="s">
        <v>9</v>
      </c>
      <c r="F9" s="1" t="str">
        <f>IF(D9="","0",B9*D9)</f>
        <v>0</v>
      </c>
      <c r="L9" s="31"/>
    </row>
    <row r="10" spans="2:12">
      <c r="B10" s="85"/>
      <c r="L10" s="31"/>
    </row>
    <row r="11" spans="2:12">
      <c r="B11" s="22"/>
      <c r="C11" s="34"/>
      <c r="D11" s="34"/>
      <c r="E11" s="34"/>
      <c r="F11" s="34"/>
      <c r="G11" s="34"/>
      <c r="H11" s="34"/>
      <c r="I11" s="34"/>
      <c r="J11" s="34"/>
      <c r="K11" s="34"/>
      <c r="L11" s="33"/>
    </row>
  </sheetData>
  <dataConsolidate/>
  <mergeCells count="2">
    <mergeCell ref="B5:L5"/>
    <mergeCell ref="B6:E6"/>
  </mergeCells>
  <phoneticPr fontId="6"/>
  <pageMargins left="0.70866141732283472" right="0.70866141732283472" top="0.74803149606299213" bottom="0.74803149606299213" header="0.31496062992125984" footer="0.31496062992125984"/>
  <pageSetup paperSize="9" fitToHeight="0" orientation="landscape" blackAndWhite="1"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F3071-2F86-4820-A109-01072CF32649}">
  <sheetPr>
    <tabColor theme="9" tint="0.39997558519241921"/>
    <pageSetUpPr fitToPage="1"/>
  </sheetPr>
  <dimension ref="A1:W122"/>
  <sheetViews>
    <sheetView view="pageBreakPreview" zoomScale="115" zoomScaleNormal="75" zoomScaleSheetLayoutView="115" workbookViewId="0">
      <pane xSplit="6" ySplit="6" topLeftCell="O7" activePane="bottomRight" state="frozen"/>
      <selection pane="topRight" activeCell="F143" sqref="F143"/>
      <selection pane="bottomLeft" activeCell="F143" sqref="F143"/>
      <selection pane="bottomRight" activeCell="R1" sqref="R1:R4"/>
    </sheetView>
  </sheetViews>
  <sheetFormatPr defaultColWidth="12.6328125" defaultRowHeight="13" outlineLevelCol="1"/>
  <cols>
    <col min="1" max="1" width="3.6328125" style="162" customWidth="1"/>
    <col min="2" max="2" width="12" style="161" customWidth="1"/>
    <col min="3" max="3" width="17.26953125" style="160" customWidth="1"/>
    <col min="4" max="4" width="11.26953125" style="157" customWidth="1" outlineLevel="1"/>
    <col min="5" max="5" width="8.36328125" style="157" customWidth="1" outlineLevel="1"/>
    <col min="6" max="6" width="7.6328125" style="157" customWidth="1" outlineLevel="1"/>
    <col min="7" max="7" width="14" style="157" bestFit="1" customWidth="1"/>
    <col min="8" max="8" width="13.7265625" style="157" customWidth="1"/>
    <col min="9" max="9" width="13.6328125" style="157" customWidth="1"/>
    <col min="10" max="10" width="14" style="157" bestFit="1" customWidth="1"/>
    <col min="11" max="15" width="12.08984375" style="157" customWidth="1"/>
    <col min="16" max="16" width="14.6328125" style="157" customWidth="1"/>
    <col min="17" max="17" width="15.7265625" style="159" customWidth="1"/>
    <col min="18" max="18" width="14.6328125" style="157" customWidth="1"/>
    <col min="19" max="19" width="12.08984375" style="158" customWidth="1"/>
    <col min="20" max="20" width="5.6328125" style="157" bestFit="1" customWidth="1"/>
    <col min="21" max="21" width="7.26953125" style="157" customWidth="1"/>
    <col min="22" max="22" width="12.6328125" style="157" customWidth="1"/>
    <col min="23" max="16384" width="12.6328125" style="157"/>
  </cols>
  <sheetData>
    <row r="1" spans="1:23" ht="13.5" customHeight="1">
      <c r="B1" s="226" t="s">
        <v>124</v>
      </c>
      <c r="C1" s="226" t="s">
        <v>123</v>
      </c>
      <c r="D1" s="225" t="s">
        <v>122</v>
      </c>
      <c r="E1" s="225" t="s">
        <v>121</v>
      </c>
      <c r="F1" s="225" t="s">
        <v>120</v>
      </c>
      <c r="G1" s="225" t="s">
        <v>19</v>
      </c>
      <c r="H1" s="225" t="s">
        <v>119</v>
      </c>
      <c r="I1" s="225" t="s">
        <v>118</v>
      </c>
      <c r="J1" s="225" t="s">
        <v>117</v>
      </c>
      <c r="K1" s="225" t="s">
        <v>116</v>
      </c>
      <c r="L1" s="225" t="s">
        <v>115</v>
      </c>
      <c r="M1" s="225" t="s">
        <v>114</v>
      </c>
      <c r="N1" s="225" t="s">
        <v>113</v>
      </c>
      <c r="O1" s="225" t="s">
        <v>112</v>
      </c>
      <c r="P1" s="225" t="s">
        <v>111</v>
      </c>
      <c r="Q1" s="224" t="s">
        <v>110</v>
      </c>
      <c r="R1" s="223" t="s">
        <v>109</v>
      </c>
      <c r="S1" s="222" t="s">
        <v>108</v>
      </c>
    </row>
    <row r="2" spans="1:23" ht="13.5" customHeight="1">
      <c r="B2" s="221"/>
      <c r="C2" s="221"/>
      <c r="D2" s="220"/>
      <c r="E2" s="220"/>
      <c r="F2" s="220"/>
      <c r="G2" s="220"/>
      <c r="H2" s="220"/>
      <c r="I2" s="220"/>
      <c r="J2" s="220"/>
      <c r="K2" s="220"/>
      <c r="L2" s="220"/>
      <c r="M2" s="220"/>
      <c r="N2" s="220"/>
      <c r="O2" s="220"/>
      <c r="P2" s="220"/>
      <c r="Q2" s="219"/>
      <c r="R2" s="218"/>
      <c r="S2" s="217"/>
    </row>
    <row r="3" spans="1:23">
      <c r="B3" s="221"/>
      <c r="C3" s="221"/>
      <c r="D3" s="220"/>
      <c r="E3" s="220"/>
      <c r="F3" s="220"/>
      <c r="G3" s="220"/>
      <c r="H3" s="220"/>
      <c r="I3" s="220"/>
      <c r="J3" s="220"/>
      <c r="K3" s="220"/>
      <c r="L3" s="220"/>
      <c r="M3" s="220"/>
      <c r="N3" s="220"/>
      <c r="O3" s="220"/>
      <c r="P3" s="220"/>
      <c r="Q3" s="219"/>
      <c r="R3" s="218"/>
      <c r="S3" s="217"/>
    </row>
    <row r="4" spans="1:23">
      <c r="B4" s="221"/>
      <c r="C4" s="221"/>
      <c r="D4" s="220"/>
      <c r="E4" s="220"/>
      <c r="F4" s="220"/>
      <c r="G4" s="220"/>
      <c r="H4" s="220"/>
      <c r="I4" s="220"/>
      <c r="J4" s="220"/>
      <c r="K4" s="220"/>
      <c r="L4" s="220"/>
      <c r="M4" s="220"/>
      <c r="N4" s="220"/>
      <c r="O4" s="220"/>
      <c r="P4" s="220"/>
      <c r="Q4" s="219"/>
      <c r="R4" s="218"/>
      <c r="S4" s="217"/>
      <c r="U4" s="216"/>
    </row>
    <row r="5" spans="1:23">
      <c r="B5" s="215"/>
      <c r="C5" s="214"/>
      <c r="D5" s="214"/>
      <c r="E5" s="214"/>
      <c r="F5" s="214"/>
      <c r="G5" s="212" t="s">
        <v>107</v>
      </c>
      <c r="H5" s="212" t="s">
        <v>106</v>
      </c>
      <c r="I5" s="213" t="s">
        <v>105</v>
      </c>
      <c r="J5" s="212" t="s">
        <v>104</v>
      </c>
      <c r="K5" s="212" t="s">
        <v>103</v>
      </c>
      <c r="L5" s="212" t="s">
        <v>102</v>
      </c>
      <c r="M5" s="212" t="s">
        <v>101</v>
      </c>
      <c r="N5" s="213" t="s">
        <v>100</v>
      </c>
      <c r="O5" s="212" t="s">
        <v>99</v>
      </c>
      <c r="P5" s="211" t="s">
        <v>98</v>
      </c>
      <c r="Q5" s="211" t="s">
        <v>97</v>
      </c>
      <c r="R5" s="211" t="s">
        <v>96</v>
      </c>
      <c r="S5" s="210" t="s">
        <v>95</v>
      </c>
    </row>
    <row r="6" spans="1:23">
      <c r="A6" s="209"/>
      <c r="B6" s="208"/>
      <c r="C6" s="207"/>
      <c r="D6" s="206"/>
      <c r="E6" s="206"/>
      <c r="F6" s="204"/>
      <c r="G6" s="204" t="s">
        <v>3</v>
      </c>
      <c r="H6" s="204" t="s">
        <v>3</v>
      </c>
      <c r="I6" s="204" t="s">
        <v>3</v>
      </c>
      <c r="J6" s="204" t="s">
        <v>3</v>
      </c>
      <c r="K6" s="204" t="s">
        <v>3</v>
      </c>
      <c r="L6" s="204" t="s">
        <v>3</v>
      </c>
      <c r="M6" s="204" t="s">
        <v>3</v>
      </c>
      <c r="N6" s="204" t="s">
        <v>3</v>
      </c>
      <c r="O6" s="204" t="s">
        <v>3</v>
      </c>
      <c r="P6" s="204" t="s">
        <v>3</v>
      </c>
      <c r="Q6" s="205" t="s">
        <v>3</v>
      </c>
      <c r="R6" s="204"/>
      <c r="S6" s="203" t="s">
        <v>3</v>
      </c>
      <c r="T6" s="202"/>
      <c r="U6" s="202"/>
      <c r="V6" s="202"/>
      <c r="W6" s="202"/>
    </row>
    <row r="7" spans="1:23">
      <c r="B7" s="198"/>
      <c r="C7" s="200"/>
      <c r="D7" s="196"/>
      <c r="E7" s="185" t="str">
        <f>IFERROR(VLOOKUP($B7&amp;$D7,'[3]数式用 (2)'!$F$3:$H$126,3,FALSE),"")</f>
        <v/>
      </c>
      <c r="F7" s="184" t="str">
        <f>IFERROR(INDEX('[3]事業リスト（ＢＤ）'!$K$4:$Q$43,MATCH(B7,'[3]事業リスト（ＢＤ）'!$F$4:$F$43,0),MATCH(D7,'[3]事業リスト（ＢＤ）'!$K$3:$Q$3,0)),"")</f>
        <v/>
      </c>
      <c r="G7" s="199"/>
      <c r="H7" s="199"/>
      <c r="I7" s="195">
        <f>G7-H7</f>
        <v>0</v>
      </c>
      <c r="J7" s="199"/>
      <c r="K7" s="199"/>
      <c r="L7" s="199"/>
      <c r="M7" s="192"/>
      <c r="N7" s="191">
        <f>IFERROR(IF(M7="-","-",L7-M7),"")</f>
        <v>0</v>
      </c>
      <c r="O7" s="190"/>
      <c r="P7" s="180" t="str">
        <f>IFERROR(IF(OR(E7="a",E7="b"),MIN(I7,L7),IF(E7="c",MIN(MIN(I7,L7)*F7,O7),IF(E7="d",MIN(L7,I7,O7),IF(E7="k",MIN(L7*F7,O7),IF(OR(E7="e",E7="f"),MIN(I7,L7,O7),IF(E7="g",MIN(MIN(I7,L7)*2/3,O7),IF(E7="g'",MIN(MIN(I7,L7)*2/3,O7),IF(E7="g''",MIN(MIN(I7,L7)*3/4,O7),IF(E7="g'''",MIN(MIN(I7,L7)*1/2,O7),IF(E7="j",MIN(MIN(I7,N7)*F7,O7),IF(E7="h",MIN(I7,N7),IF(E7="i",MIN(I7,N7,O7),"")))))))))))),"")</f>
        <v/>
      </c>
      <c r="Q7" s="179" t="str">
        <f>IFERROR(IF($E7="a",$P7,IF(OR($E7="b",$E7="e",$E7="f",$E7="h",$E7="i"),$P7*$F7,IF($E7="c",ROUNDDOWN($P7,0),IF($E7="j",ROUNDDOWN(P7,0),IF($E7="d",MIN($I7,$L7,$O7),IF($E7="g",$P7*1/2,IF($E7="g'",$P7*2/3,IF($E7="g''",$P7*2/3,IF($E7="g''",$P7*1/2,IF($E7="g'''",$P7*1/2,IF($E7="k",$P7,""))))))))))),"")</f>
        <v/>
      </c>
      <c r="R7" s="189"/>
      <c r="S7" s="179" t="str">
        <f>IFERROR(ROUNDDOWN($Q7-$R7,-3),"")</f>
        <v/>
      </c>
      <c r="T7" s="157" t="str">
        <f>IF(D7=[3]プルダウン!$C$4,"直接",IF(D7=[3]プルダウン!$C$5,"直接",IF(D7=[3]プルダウン!$C$6,"直接","間接")))</f>
        <v>間接</v>
      </c>
    </row>
    <row r="8" spans="1:23">
      <c r="B8" s="198"/>
      <c r="C8" s="200"/>
      <c r="D8" s="196"/>
      <c r="E8" s="185" t="str">
        <f>IFERROR(VLOOKUP($B8&amp;$D8,'[3]数式用 (2)'!$F$3:$H$117,3,FALSE),"")</f>
        <v/>
      </c>
      <c r="F8" s="184" t="str">
        <f>IFERROR(INDEX('[3]事業リスト（ＢＤ）'!$K$4:$Q$40,MATCH(B8,'[3]事業リスト（ＢＤ）'!$F$4:$F$40,0),MATCH(D8,'[3]事業リスト（ＢＤ）'!$K$3:$Q$3,0)),"")</f>
        <v/>
      </c>
      <c r="G8" s="199"/>
      <c r="H8" s="199"/>
      <c r="I8" s="195">
        <f>G8-H8</f>
        <v>0</v>
      </c>
      <c r="J8" s="199"/>
      <c r="K8" s="199"/>
      <c r="L8" s="199"/>
      <c r="M8" s="192"/>
      <c r="N8" s="191">
        <f>IFERROR(IF(M8="-","-",L8-M8),"")</f>
        <v>0</v>
      </c>
      <c r="O8" s="190"/>
      <c r="P8" s="180" t="str">
        <f>IFERROR(IF(OR(E8="a",E8="b"),MIN(I8,L8),IF(E8="c",MIN(MIN(I8,L8)*F8,O8),IF(E8="d",MIN(L8,I8,O8),IF(E8="k",MIN(L8*F8,O8),IF(OR(E8="e",E8="f"),MIN(I8,L8,O8),IF(E8="g",MIN(MIN(I8,L8)*2/3,O8),IF(E8="g'",MIN(MIN(I8,L8)*2/3,O8),IF(E8="g''",MIN(MIN(I8,L8)*3/4,O8),IF(E8="g'''",MIN(MIN(I8,L8)*1/2,O8),IF(E8="j",MIN(MIN(I8,N8)*F8,O8),IF(E8="h",MIN(I8,N8),IF(E8="i",MIN(I8,N8,O8),"")))))))))))),"")</f>
        <v/>
      </c>
      <c r="Q8" s="179" t="str">
        <f>IFERROR(IF($E8="a",$P8,IF(OR($E8="b",$E8="e",$E8="f",$E8="h",$E8="i"),$P8*$F8,IF($E8="c",ROUNDDOWN($P8,0),IF($E8="j",ROUNDDOWN(P8,0),IF($E8="d",MIN($I8,$L8,$O8),IF($E8="g",$P8*1/2,IF($E8="g'",$P8*2/3,IF($E8="g''",$P8*2/3,IF($E8="g''",$P8*1/2,IF($E8="g'''",$P8*1/2,IF($E8="k",$P8,""))))))))))),"")</f>
        <v/>
      </c>
      <c r="R8" s="189"/>
      <c r="S8" s="179" t="str">
        <f>IFERROR(ROUNDDOWN($Q8-$R8,-3),"")</f>
        <v/>
      </c>
      <c r="T8" s="157" t="str">
        <f>IF(D8=[3]プルダウン!$C$4,"直接",IF(D8=[3]プルダウン!$C$5,"直接",IF(D8=[3]プルダウン!$C$6,"直接","間接")))</f>
        <v>間接</v>
      </c>
    </row>
    <row r="9" spans="1:23">
      <c r="B9" s="198"/>
      <c r="C9" s="200"/>
      <c r="D9" s="196"/>
      <c r="E9" s="185" t="str">
        <f>IFERROR(VLOOKUP($B9&amp;$D9,'[3]数式用 (2)'!$F$3:$H$117,3,FALSE),"")</f>
        <v/>
      </c>
      <c r="F9" s="184" t="str">
        <f>IFERROR(INDEX('[3]事業リスト（ＢＤ）'!$K$4:$Q$40,MATCH(B9,'[3]事業リスト（ＢＤ）'!$F$4:$F$40,0),MATCH(D9,'[3]事業リスト（ＢＤ）'!$K$3:$Q$3,0)),"")</f>
        <v/>
      </c>
      <c r="G9" s="199"/>
      <c r="H9" s="199"/>
      <c r="I9" s="195">
        <f>G9-H9</f>
        <v>0</v>
      </c>
      <c r="J9" s="199"/>
      <c r="K9" s="201"/>
      <c r="L9" s="201"/>
      <c r="M9" s="192"/>
      <c r="N9" s="191">
        <f>IFERROR(IF(M9="-","-",L9-M9),"")</f>
        <v>0</v>
      </c>
      <c r="O9" s="190"/>
      <c r="P9" s="180" t="str">
        <f>IFERROR(IF(OR(E9="a",E9="b"),MIN(I9,L9),IF(E9="c",MIN(MIN(I9,L9)*F9,O9),IF(E9="d",MIN(L9,I9,O9),IF(E9="k",MIN(L9*F9,O9),IF(OR(E9="e",E9="f"),MIN(I9,L9,O9),IF(E9="g",MIN(MIN(I9,L9)*2/3,O9),IF(E9="g'",MIN(MIN(I9,L9)*2/3,O9),IF(E9="g''",MIN(MIN(I9,L9)*3/4,O9),IF(E9="g'''",MIN(MIN(I9,L9)*1/2,O9),IF(E9="j",MIN(MIN(I9,N9)*F9,O9),IF(E9="h",MIN(I9,N9),IF(E9="i",MIN(I9,N9,O9),"")))))))))))),"")</f>
        <v/>
      </c>
      <c r="Q9" s="179" t="str">
        <f>IFERROR(IF($E9="a",$P9,IF(OR($E9="b",$E9="e",$E9="f",$E9="h",$E9="i"),$P9*$F9,IF($E9="c",ROUNDDOWN($P9,0),IF($E9="j",ROUNDDOWN(P9,0),IF($E9="d",MIN($I9,$L9,$O9),IF($E9="g",$P9*1/2,IF($E9="g'",$P9*2/3,IF($E9="g''",$P9*2/3,IF($E9="g''",$P9*1/2,IF($E9="g'''",$P9*1/2,IF($E9="k",$P9,""))))))))))),"")</f>
        <v/>
      </c>
      <c r="R9" s="189"/>
      <c r="S9" s="179" t="str">
        <f>IFERROR(ROUNDDOWN($Q9-$R9,-3),"")</f>
        <v/>
      </c>
      <c r="T9" s="157" t="str">
        <f>IF(D9=[3]プルダウン!$C$4,"直接",IF(D9=[3]プルダウン!$C$5,"直接",IF(D9=[3]プルダウン!$C$6,"直接","間接")))</f>
        <v>間接</v>
      </c>
    </row>
    <row r="10" spans="1:23">
      <c r="B10" s="198"/>
      <c r="C10" s="200"/>
      <c r="D10" s="196"/>
      <c r="E10" s="185" t="str">
        <f>IFERROR(VLOOKUP($B10&amp;$D10,'[3]数式用 (2)'!$F$3:$H$117,3,FALSE),"")</f>
        <v/>
      </c>
      <c r="F10" s="184" t="str">
        <f>IFERROR(INDEX('[3]事業リスト（ＢＤ）'!$K$4:$Q$40,MATCH(B10,'[3]事業リスト（ＢＤ）'!$F$4:$F$40,0),MATCH(D10,'[3]事業リスト（ＢＤ）'!$K$3:$Q$3,0)),"")</f>
        <v/>
      </c>
      <c r="G10" s="199"/>
      <c r="H10" s="199"/>
      <c r="I10" s="195">
        <f>G10-H10</f>
        <v>0</v>
      </c>
      <c r="J10" s="199"/>
      <c r="K10" s="201"/>
      <c r="L10" s="201"/>
      <c r="M10" s="192"/>
      <c r="N10" s="191">
        <f>IFERROR(IF(M10="-","-",L10-M10),"")</f>
        <v>0</v>
      </c>
      <c r="O10" s="190"/>
      <c r="P10" s="180" t="str">
        <f>IFERROR(IF(OR(E10="a",E10="b"),MIN(I10,L10),IF(E10="c",MIN(MIN(I10,L10)*F10,O10),IF(E10="d",MIN(L10,I10,O10),IF(E10="k",MIN(L10*F10,O10),IF(OR(E10="e",E10="f"),MIN(I10,L10,O10),IF(E10="g",MIN(MIN(I10,L10)*2/3,O10),IF(E10="g'",MIN(MIN(I10,L10)*2/3,O10),IF(E10="g''",MIN(MIN(I10,L10)*3/4,O10),IF(E10="g'''",MIN(MIN(I10,L10)*1/2,O10),IF(E10="j",MIN(MIN(I10,N10)*F10,O10),IF(E10="h",MIN(I10,N10),IF(E10="i",MIN(I10,N10,O10),"")))))))))))),"")</f>
        <v/>
      </c>
      <c r="Q10" s="179" t="str">
        <f>IFERROR(IF($E10="a",$P10,IF(OR($E10="b",$E10="e",$E10="f",$E10="h",$E10="i"),$P10*$F10,IF($E10="c",ROUNDDOWN($P10,0),IF($E10="j",ROUNDDOWN(P10,0),IF($E10="d",MIN($I10,$L10,$O10),IF($E10="g",$P10*1/2,IF($E10="g'",$P10*2/3,IF($E10="g''",$P10*2/3,IF($E10="g''",$P10*1/2,IF($E10="g'''",$P10*1/2,IF($E10="k",$P10,""))))))))))),"")</f>
        <v/>
      </c>
      <c r="R10" s="189"/>
      <c r="S10" s="179" t="str">
        <f>IFERROR(ROUNDDOWN($Q10-$R10,-3),"")</f>
        <v/>
      </c>
      <c r="T10" s="157" t="str">
        <f>IF(D10=[3]プルダウン!$C$4,"直接",IF(D10=[3]プルダウン!$C$5,"直接",IF(D10=[3]プルダウン!$C$6,"直接","間接")))</f>
        <v>間接</v>
      </c>
    </row>
    <row r="11" spans="1:23">
      <c r="B11" s="198"/>
      <c r="C11" s="200"/>
      <c r="D11" s="196"/>
      <c r="E11" s="185" t="str">
        <f>IFERROR(VLOOKUP($B11&amp;$D11,'[3]数式用 (2)'!$F$3:$H$117,3,FALSE),"")</f>
        <v/>
      </c>
      <c r="F11" s="184" t="str">
        <f>IFERROR(INDEX('[3]事業リスト（ＢＤ）'!$K$4:$Q$40,MATCH(B11,'[3]事業リスト（ＢＤ）'!$F$4:$F$40,0),MATCH(D11,'[3]事業リスト（ＢＤ）'!$K$3:$Q$3,0)),"")</f>
        <v/>
      </c>
      <c r="G11" s="199"/>
      <c r="H11" s="199"/>
      <c r="I11" s="195">
        <f>G11-H11</f>
        <v>0</v>
      </c>
      <c r="J11" s="199"/>
      <c r="K11" s="201"/>
      <c r="L11" s="201"/>
      <c r="M11" s="192"/>
      <c r="N11" s="191">
        <f>IFERROR(IF(M11="-","-",L11-M11),"")</f>
        <v>0</v>
      </c>
      <c r="O11" s="190"/>
      <c r="P11" s="180" t="str">
        <f>IFERROR(IF(OR(E11="a",E11="b"),MIN(I11,L11),IF(E11="c",MIN(MIN(I11,L11)*F11,O11),IF(E11="d",MIN(L11,I11,O11),IF(E11="k",MIN(L11*F11,O11),IF(OR(E11="e",E11="f"),MIN(I11,L11,O11),IF(E11="g",MIN(MIN(I11,L11)*2/3,O11),IF(E11="g'",MIN(MIN(I11,L11)*2/3,O11),IF(E11="g''",MIN(MIN(I11,L11)*3/4,O11),IF(E11="g'''",MIN(MIN(I11,L11)*1/2,O11),IF(E11="j",MIN(MIN(I11,N11)*F11,O11),IF(E11="h",MIN(I11,N11),IF(E11="i",MIN(I11,N11,O11),"")))))))))))),"")</f>
        <v/>
      </c>
      <c r="Q11" s="179" t="str">
        <f>IFERROR(IF($E11="a",$P11,IF(OR($E11="b",$E11="e",$E11="f",$E11="h",$E11="i"),$P11*$F11,IF($E11="c",ROUNDDOWN($P11,0),IF($E11="j",ROUNDDOWN(P11,0),IF($E11="d",MIN($I11,$L11,$O11),IF($E11="g",$P11*1/2,IF($E11="g'",$P11*2/3,IF($E11="g''",$P11*2/3,IF($E11="g''",$P11*1/2,IF($E11="g'''",$P11*1/2,IF($E11="k",$P11,""))))))))))),"")</f>
        <v/>
      </c>
      <c r="R11" s="189"/>
      <c r="S11" s="179" t="str">
        <f>IFERROR(ROUNDDOWN($Q11-$R11,-3),"")</f>
        <v/>
      </c>
      <c r="T11" s="157" t="str">
        <f>IF(D11=[3]プルダウン!$C$4,"直接",IF(D11=[3]プルダウン!$C$5,"直接",IF(D11=[3]プルダウン!$C$6,"直接","間接")))</f>
        <v>間接</v>
      </c>
    </row>
    <row r="12" spans="1:23">
      <c r="B12" s="198"/>
      <c r="C12" s="200"/>
      <c r="D12" s="196"/>
      <c r="E12" s="185" t="str">
        <f>IFERROR(VLOOKUP($B12&amp;$D12,'[3]数式用 (2)'!$F$3:$H$117,3,FALSE),"")</f>
        <v/>
      </c>
      <c r="F12" s="184" t="str">
        <f>IFERROR(INDEX('[3]事業リスト（ＢＤ）'!$K$4:$Q$40,MATCH(B12,'[3]事業リスト（ＢＤ）'!$F$4:$F$40,0),MATCH(D12,'[3]事業リスト（ＢＤ）'!$K$3:$Q$3,0)),"")</f>
        <v/>
      </c>
      <c r="G12" s="199"/>
      <c r="H12" s="199"/>
      <c r="I12" s="195">
        <f>G12-H12</f>
        <v>0</v>
      </c>
      <c r="J12" s="199"/>
      <c r="K12" s="201"/>
      <c r="L12" s="201"/>
      <c r="M12" s="192"/>
      <c r="N12" s="191">
        <f>IFERROR(IF(M12="-","-",L12-M12),"")</f>
        <v>0</v>
      </c>
      <c r="O12" s="190"/>
      <c r="P12" s="180" t="str">
        <f>IFERROR(IF(OR(E12="a",E12="b"),MIN(I12,L12),IF(E12="c",MIN(MIN(I12,L12)*F12,O12),IF(E12="d",MIN(L12,I12,O12),IF(E12="k",MIN(L12*F12,O12),IF(OR(E12="e",E12="f"),MIN(I12,L12,O12),IF(E12="g",MIN(MIN(I12,L12)*2/3,O12),IF(E12="g'",MIN(MIN(I12,L12)*2/3,O12),IF(E12="g''",MIN(MIN(I12,L12)*3/4,O12),IF(E12="g'''",MIN(MIN(I12,L12)*1/2,O12),IF(E12="j",MIN(MIN(I12,N12)*F12,O12),IF(E12="h",MIN(I12,N12),IF(E12="i",MIN(I12,N12,O12),"")))))))))))),"")</f>
        <v/>
      </c>
      <c r="Q12" s="179" t="str">
        <f>IFERROR(IF($E12="a",$P12,IF(OR($E12="b",$E12="e",$E12="f",$E12="h",$E12="i"),$P12*$F12,IF($E12="c",ROUNDDOWN($P12,0),IF($E12="j",ROUNDDOWN(P12,0),IF($E12="d",MIN($I12,$L12,$O12),IF($E12="g",$P12*1/2,IF($E12="g'",$P12*2/3,IF($E12="g''",$P12*2/3,IF($E12="g''",$P12*1/2,IF($E12="g'''",$P12*1/2,IF($E12="k",$P12,""))))))))))),"")</f>
        <v/>
      </c>
      <c r="R12" s="189"/>
      <c r="S12" s="179" t="str">
        <f>IFERROR(ROUNDDOWN($Q12-$R12,-3),"")</f>
        <v/>
      </c>
      <c r="T12" s="157" t="str">
        <f>IF(D12=[3]プルダウン!$C$4,"直接",IF(D12=[3]プルダウン!$C$5,"直接",IF(D12=[3]プルダウン!$C$6,"直接","間接")))</f>
        <v>間接</v>
      </c>
    </row>
    <row r="13" spans="1:23">
      <c r="B13" s="198"/>
      <c r="C13" s="200"/>
      <c r="D13" s="196"/>
      <c r="E13" s="185" t="str">
        <f>IFERROR(VLOOKUP($B13&amp;$D13,'[3]数式用 (2)'!$F$3:$H$117,3,FALSE),"")</f>
        <v/>
      </c>
      <c r="F13" s="184" t="str">
        <f>IFERROR(INDEX('[3]事業リスト（ＢＤ）'!$K$4:$Q$40,MATCH(B13,'[3]事業リスト（ＢＤ）'!$F$4:$F$40,0),MATCH(D13,'[3]事業リスト（ＢＤ）'!$K$3:$Q$3,0)),"")</f>
        <v/>
      </c>
      <c r="G13" s="199"/>
      <c r="H13" s="199"/>
      <c r="I13" s="195">
        <f>G13-H13</f>
        <v>0</v>
      </c>
      <c r="J13" s="199"/>
      <c r="K13" s="201"/>
      <c r="L13" s="201"/>
      <c r="M13" s="192"/>
      <c r="N13" s="191">
        <f>IFERROR(IF(M13="-","-",L13-M13),"")</f>
        <v>0</v>
      </c>
      <c r="O13" s="190"/>
      <c r="P13" s="180" t="str">
        <f>IFERROR(IF(OR(E13="a",E13="b"),MIN(I13,L13),IF(E13="c",MIN(MIN(I13,L13)*F13,O13),IF(E13="d",MIN(L13,I13,O13),IF(E13="k",MIN(L13*F13,O13),IF(OR(E13="e",E13="f"),MIN(I13,L13,O13),IF(E13="g",MIN(MIN(I13,L13)*2/3,O13),IF(E13="g'",MIN(MIN(I13,L13)*2/3,O13),IF(E13="g''",MIN(MIN(I13,L13)*3/4,O13),IF(E13="g'''",MIN(MIN(I13,L13)*1/2,O13),IF(E13="j",MIN(MIN(I13,N13)*F13,O13),IF(E13="h",MIN(I13,N13),IF(E13="i",MIN(I13,N13,O13),"")))))))))))),"")</f>
        <v/>
      </c>
      <c r="Q13" s="179" t="str">
        <f>IFERROR(IF($E13="a",$P13,IF(OR($E13="b",$E13="e",$E13="f",$E13="h",$E13="i"),$P13*$F13,IF($E13="c",ROUNDDOWN($P13,0),IF($E13="j",ROUNDDOWN(P13,0),IF($E13="d",MIN($I13,$L13,$O13),IF($E13="g",$P13*1/2,IF($E13="g'",$P13*2/3,IF($E13="g''",$P13*2/3,IF($E13="g''",$P13*1/2,IF($E13="g'''",$P13*1/2,IF($E13="k",$P13,""))))))))))),"")</f>
        <v/>
      </c>
      <c r="R13" s="189"/>
      <c r="S13" s="179" t="str">
        <f>IFERROR(ROUNDDOWN($Q13-$R13,-3),"")</f>
        <v/>
      </c>
      <c r="T13" s="157" t="str">
        <f>IF(D13=[3]プルダウン!$C$4,"直接",IF(D13=[3]プルダウン!$C$5,"直接",IF(D13=[3]プルダウン!$C$6,"直接","間接")))</f>
        <v>間接</v>
      </c>
    </row>
    <row r="14" spans="1:23">
      <c r="B14" s="198"/>
      <c r="C14" s="200"/>
      <c r="D14" s="196"/>
      <c r="E14" s="185" t="str">
        <f>IFERROR(VLOOKUP($B14&amp;$D14,'[3]数式用 (2)'!$F$3:$H$117,3,FALSE),"")</f>
        <v/>
      </c>
      <c r="F14" s="184" t="str">
        <f>IFERROR(INDEX('[3]事業リスト（ＢＤ）'!$K$4:$Q$40,MATCH(B14,'[3]事業リスト（ＢＤ）'!$F$4:$F$40,0),MATCH(D14,'[3]事業リスト（ＢＤ）'!$K$3:$Q$3,0)),"")</f>
        <v/>
      </c>
      <c r="G14" s="199"/>
      <c r="H14" s="199"/>
      <c r="I14" s="195">
        <f>G14-H14</f>
        <v>0</v>
      </c>
      <c r="J14" s="199"/>
      <c r="K14" s="199"/>
      <c r="L14" s="199"/>
      <c r="M14" s="192"/>
      <c r="N14" s="191">
        <f>IFERROR(IF(M14="-","-",L14-M14),"")</f>
        <v>0</v>
      </c>
      <c r="O14" s="190"/>
      <c r="P14" s="180" t="str">
        <f>IFERROR(IF(OR(E14="a",E14="b"),MIN(I14,L14),IF(E14="c",MIN(MIN(I14,L14)*F14,O14),IF(E14="d",MIN(L14,I14,O14),IF(E14="k",MIN(L14*F14,O14),IF(OR(E14="e",E14="f"),MIN(I14,L14,O14),IF(E14="g",MIN(MIN(I14,L14)*2/3,O14),IF(E14="g'",MIN(MIN(I14,L14)*2/3,O14),IF(E14="g''",MIN(MIN(I14,L14)*3/4,O14),IF(E14="g'''",MIN(MIN(I14,L14)*1/2,O14),IF(E14="j",MIN(MIN(I14,N14)*F14,O14),IF(E14="h",MIN(I14,N14),IF(E14="i",MIN(I14,N14,O14),"")))))))))))),"")</f>
        <v/>
      </c>
      <c r="Q14" s="179" t="str">
        <f>IFERROR(IF($E14="a",$P14,IF(OR($E14="b",$E14="e",$E14="f",$E14="h",$E14="i"),$P14*$F14,IF($E14="c",ROUNDDOWN($P14,0),IF($E14="j",ROUNDDOWN(P14,0),IF($E14="d",MIN($I14,$L14,$O14),IF($E14="g",$P14*1/2,IF($E14="g'",$P14*2/3,IF($E14="g''",$P14*2/3,IF($E14="g''",$P14*1/2,IF($E14="g'''",$P14*1/2,IF($E14="k",$P14,""))))))))))),"")</f>
        <v/>
      </c>
      <c r="R14" s="189"/>
      <c r="S14" s="179" t="str">
        <f>IFERROR(ROUNDDOWN($Q14-$R14,-3),"")</f>
        <v/>
      </c>
      <c r="T14" s="157" t="str">
        <f>IF(D14=[3]プルダウン!$C$4,"直接",IF(D14=[3]プルダウン!$C$5,"直接",IF(D14=[3]プルダウン!$C$6,"直接","間接")))</f>
        <v>間接</v>
      </c>
    </row>
    <row r="15" spans="1:23">
      <c r="B15" s="198"/>
      <c r="C15" s="200"/>
      <c r="D15" s="196"/>
      <c r="E15" s="185" t="str">
        <f>IFERROR(VLOOKUP($B15&amp;$D15,'[3]数式用 (2)'!$F$3:$H$117,3,FALSE),"")</f>
        <v/>
      </c>
      <c r="F15" s="184" t="str">
        <f>IFERROR(INDEX('[3]事業リスト（ＢＤ）'!$K$4:$Q$40,MATCH(B15,'[3]事業リスト（ＢＤ）'!$F$4:$F$40,0),MATCH(D15,'[3]事業リスト（ＢＤ）'!$K$3:$Q$3,0)),"")</f>
        <v/>
      </c>
      <c r="G15" s="199"/>
      <c r="H15" s="199"/>
      <c r="I15" s="195">
        <f>G15-H15</f>
        <v>0</v>
      </c>
      <c r="J15" s="199"/>
      <c r="K15" s="201"/>
      <c r="L15" s="201"/>
      <c r="M15" s="192"/>
      <c r="N15" s="191">
        <f>IFERROR(IF(M15="-","-",L15-M15),"")</f>
        <v>0</v>
      </c>
      <c r="O15" s="190"/>
      <c r="P15" s="180" t="str">
        <f>IFERROR(IF(OR(E15="a",E15="b"),MIN(I15,L15),IF(E15="c",MIN(MIN(I15,L15)*F15,O15),IF(E15="d",MIN(L15,I15,O15),IF(E15="k",MIN(L15*F15,O15),IF(OR(E15="e",E15="f"),MIN(I15,L15,O15),IF(E15="g",MIN(MIN(I15,L15)*2/3,O15),IF(E15="g'",MIN(MIN(I15,L15)*2/3,O15),IF(E15="g''",MIN(MIN(I15,L15)*3/4,O15),IF(E15="g'''",MIN(MIN(I15,L15)*1/2,O15),IF(E15="j",MIN(MIN(I15,N15)*F15,O15),IF(E15="h",MIN(I15,N15),IF(E15="i",MIN(I15,N15,O15),"")))))))))))),"")</f>
        <v/>
      </c>
      <c r="Q15" s="179" t="str">
        <f>IFERROR(IF($E15="a",$P15,IF(OR($E15="b",$E15="e",$E15="f",$E15="h",$E15="i"),$P15*$F15,IF($E15="c",ROUNDDOWN($P15,0),IF($E15="j",ROUNDDOWN(P15,0),IF($E15="d",MIN($I15,$L15,$O15),IF($E15="g",$P15*1/2,IF($E15="g'",$P15*2/3,IF($E15="g''",$P15*2/3,IF($E15="g''",$P15*1/2,IF($E15="g'''",$P15*1/2,IF($E15="k",$P15,""))))))))))),"")</f>
        <v/>
      </c>
      <c r="R15" s="189"/>
      <c r="S15" s="179" t="str">
        <f>IFERROR(ROUNDDOWN($Q15-$R15,-3),"")</f>
        <v/>
      </c>
      <c r="T15" s="157" t="str">
        <f>IF(D15=[3]プルダウン!$C$4,"直接",IF(D15=[3]プルダウン!$C$5,"直接",IF(D15=[3]プルダウン!$C$6,"直接","間接")))</f>
        <v>間接</v>
      </c>
    </row>
    <row r="16" spans="1:23">
      <c r="B16" s="198"/>
      <c r="C16" s="200"/>
      <c r="D16" s="196"/>
      <c r="E16" s="185" t="str">
        <f>IFERROR(VLOOKUP($B16&amp;$D16,'[3]数式用 (2)'!$F$3:$H$117,3,FALSE),"")</f>
        <v/>
      </c>
      <c r="F16" s="184" t="str">
        <f>IFERROR(INDEX('[3]事業リスト（ＢＤ）'!$K$4:$Q$40,MATCH(B16,'[3]事業リスト（ＢＤ）'!$F$4:$F$40,0),MATCH(D16,'[3]事業リスト（ＢＤ）'!$K$3:$Q$3,0)),"")</f>
        <v/>
      </c>
      <c r="G16" s="199"/>
      <c r="H16" s="199"/>
      <c r="I16" s="195">
        <f>G16-H16</f>
        <v>0</v>
      </c>
      <c r="J16" s="199"/>
      <c r="K16" s="199"/>
      <c r="L16" s="199"/>
      <c r="M16" s="192"/>
      <c r="N16" s="191">
        <f>IFERROR(IF(M16="-","-",L16-M16),"")</f>
        <v>0</v>
      </c>
      <c r="O16" s="190"/>
      <c r="P16" s="180" t="str">
        <f>IFERROR(IF(OR(E16="a",E16="b"),MIN(I16,L16),IF(E16="c",MIN(MIN(I16,L16)*F16,O16),IF(E16="d",MIN(L16,I16,O16),IF(E16="k",MIN(L16*F16,O16),IF(OR(E16="e",E16="f"),MIN(I16,L16,O16),IF(E16="g",MIN(MIN(I16,L16)*2/3,O16),IF(E16="g'",MIN(MIN(I16,L16)*2/3,O16),IF(E16="g''",MIN(MIN(I16,L16)*3/4,O16),IF(E16="g'''",MIN(MIN(I16,L16)*1/2,O16),IF(E16="j",MIN(MIN(I16,N16)*F16,O16),IF(E16="h",MIN(I16,N16),IF(E16="i",MIN(I16,N16,O16),"")))))))))))),"")</f>
        <v/>
      </c>
      <c r="Q16" s="179" t="str">
        <f>IFERROR(IF($E16="a",$P16,IF(OR($E16="b",$E16="e",$E16="f",$E16="h",$E16="i"),$P16*$F16,IF($E16="c",ROUNDDOWN($P16,0),IF($E16="j",ROUNDDOWN(P16,0),IF($E16="d",MIN($I16,$L16,$O16),IF($E16="g",$P16*1/2,IF($E16="g'",$P16*2/3,IF($E16="g''",$P16*2/3,IF($E16="g''",$P16*1/2,IF($E16="g'''",$P16*1/2,IF($E16="k",$P16,""))))))))))),"")</f>
        <v/>
      </c>
      <c r="R16" s="189"/>
      <c r="S16" s="179" t="str">
        <f>IFERROR(ROUNDDOWN($Q16-$R16,-3),"")</f>
        <v/>
      </c>
      <c r="T16" s="157" t="str">
        <f>IF(D16=[3]プルダウン!$C$4,"直接",IF(D16=[3]プルダウン!$C$5,"直接",IF(D16=[3]プルダウン!$C$6,"直接","間接")))</f>
        <v>間接</v>
      </c>
    </row>
    <row r="17" spans="2:20">
      <c r="B17" s="198"/>
      <c r="C17" s="200"/>
      <c r="D17" s="196"/>
      <c r="E17" s="185" t="str">
        <f>IFERROR(VLOOKUP($B17&amp;$D17,'[3]数式用 (2)'!$F$3:$H$117,3,FALSE),"")</f>
        <v/>
      </c>
      <c r="F17" s="184" t="str">
        <f>IFERROR(INDEX('[3]事業リスト（ＢＤ）'!$K$4:$Q$40,MATCH(B17,'[3]事業リスト（ＢＤ）'!$F$4:$F$40,0),MATCH(D17,'[3]事業リスト（ＢＤ）'!$K$3:$Q$3,0)),"")</f>
        <v/>
      </c>
      <c r="G17" s="199"/>
      <c r="H17" s="199"/>
      <c r="I17" s="195">
        <f>G17-H17</f>
        <v>0</v>
      </c>
      <c r="J17" s="199"/>
      <c r="K17" s="199"/>
      <c r="L17" s="199"/>
      <c r="M17" s="192"/>
      <c r="N17" s="191">
        <f>IFERROR(IF(M17="-","-",L17-M17),"")</f>
        <v>0</v>
      </c>
      <c r="O17" s="190"/>
      <c r="P17" s="180" t="str">
        <f>IFERROR(IF(OR(E17="a",E17="b"),MIN(I17,L17),IF(E17="c",MIN(MIN(I17,L17)*F17,O17),IF(E17="d",MIN(L17,I17,O17),IF(E17="k",MIN(L17*F17,O17),IF(OR(E17="e",E17="f"),MIN(I17,L17,O17),IF(E17="g",MIN(MIN(I17,L17)*2/3,O17),IF(E17="g'",MIN(MIN(I17,L17)*2/3,O17),IF(E17="g''",MIN(MIN(I17,L17)*3/4,O17),IF(E17="g'''",MIN(MIN(I17,L17)*1/2,O17),IF(E17="j",MIN(MIN(I17,N17)*F17,O17),IF(E17="h",MIN(I17,N17),IF(E17="i",MIN(I17,N17,O17),"")))))))))))),"")</f>
        <v/>
      </c>
      <c r="Q17" s="179" t="str">
        <f>IFERROR(IF($E17="a",$P17,IF(OR($E17="b",$E17="e",$E17="f",$E17="h",$E17="i"),$P17*$F17,IF($E17="c",ROUNDDOWN($P17,0),IF($E17="j",ROUNDDOWN(P17,0),IF($E17="d",MIN($I17,$L17,$O17),IF($E17="g",$P17*1/2,IF($E17="g'",$P17*2/3,IF($E17="g''",$P17*2/3,IF($E17="g''",$P17*1/2,IF($E17="g'''",$P17*1/2,IF($E17="k",$P17,""))))))))))),"")</f>
        <v/>
      </c>
      <c r="R17" s="189"/>
      <c r="S17" s="179" t="str">
        <f>IFERROR(ROUNDDOWN($Q17-$R17,-3),"")</f>
        <v/>
      </c>
      <c r="T17" s="157" t="str">
        <f>IF(D17=[3]プルダウン!$C$4,"直接",IF(D17=[3]プルダウン!$C$5,"直接",IF(D17=[3]プルダウン!$C$6,"直接","間接")))</f>
        <v>間接</v>
      </c>
    </row>
    <row r="18" spans="2:20">
      <c r="B18" s="198"/>
      <c r="C18" s="200"/>
      <c r="D18" s="196"/>
      <c r="E18" s="185" t="str">
        <f>IFERROR(VLOOKUP($B18&amp;$D18,'[3]数式用 (2)'!$F$3:$H$117,3,FALSE),"")</f>
        <v/>
      </c>
      <c r="F18" s="184" t="str">
        <f>IFERROR(INDEX('[3]事業リスト（ＢＤ）'!$K$4:$Q$40,MATCH(B18,'[3]事業リスト（ＢＤ）'!$F$4:$F$40,0),MATCH(D18,'[3]事業リスト（ＢＤ）'!$K$3:$Q$3,0)),"")</f>
        <v/>
      </c>
      <c r="G18" s="199"/>
      <c r="H18" s="199"/>
      <c r="I18" s="195">
        <f>G18-H18</f>
        <v>0</v>
      </c>
      <c r="J18" s="199"/>
      <c r="K18" s="199"/>
      <c r="L18" s="199"/>
      <c r="M18" s="192"/>
      <c r="N18" s="191">
        <f>IFERROR(IF(M18="-","-",L18-M18),"")</f>
        <v>0</v>
      </c>
      <c r="O18" s="190"/>
      <c r="P18" s="180" t="str">
        <f>IFERROR(IF(OR(E18="a",E18="b"),MIN(I18,L18),IF(E18="c",MIN(MIN(I18,L18)*F18,O18),IF(E18="d",MIN(L18,I18,O18),IF(E18="k",MIN(L18*F18,O18),IF(OR(E18="e",E18="f"),MIN(I18,L18,O18),IF(E18="g",MIN(MIN(I18,L18)*2/3,O18),IF(E18="g'",MIN(MIN(I18,L18)*2/3,O18),IF(E18="g''",MIN(MIN(I18,L18)*3/4,O18),IF(E18="g'''",MIN(MIN(I18,L18)*1/2,O18),IF(E18="j",MIN(MIN(I18,N18)*F18,O18),IF(E18="h",MIN(I18,N18),IF(E18="i",MIN(I18,N18,O18),"")))))))))))),"")</f>
        <v/>
      </c>
      <c r="Q18" s="179" t="str">
        <f>IFERROR(IF($E18="a",$P18,IF(OR($E18="b",$E18="e",$E18="f",$E18="h",$E18="i"),$P18*$F18,IF($E18="c",ROUNDDOWN($P18,0),IF($E18="j",ROUNDDOWN(P18,0),IF($E18="d",MIN($I18,$L18,$O18),IF($E18="g",$P18*1/2,IF($E18="g'",$P18*2/3,IF($E18="g''",$P18*2/3,IF($E18="g''",$P18*1/2,IF($E18="g'''",$P18*1/2,IF($E18="k",$P18,""))))))))))),"")</f>
        <v/>
      </c>
      <c r="R18" s="189"/>
      <c r="S18" s="179" t="str">
        <f>IFERROR(ROUNDDOWN($Q18-$R18,-3),"")</f>
        <v/>
      </c>
      <c r="T18" s="157" t="str">
        <f>IF(D18=[3]プルダウン!$C$4,"直接",IF(D18=[3]プルダウン!$C$5,"直接",IF(D18=[3]プルダウン!$C$6,"直接","間接")))</f>
        <v>間接</v>
      </c>
    </row>
    <row r="19" spans="2:20">
      <c r="B19" s="198"/>
      <c r="C19" s="200"/>
      <c r="D19" s="196"/>
      <c r="E19" s="185" t="str">
        <f>IFERROR(VLOOKUP($B19&amp;$D19,'[3]数式用 (2)'!$F$3:$H$117,3,FALSE),"")</f>
        <v/>
      </c>
      <c r="F19" s="184" t="str">
        <f>IFERROR(INDEX('[3]事業リスト（ＢＤ）'!$K$4:$Q$40,MATCH(B19,'[3]事業リスト（ＢＤ）'!$F$4:$F$40,0),MATCH(D19,'[3]事業リスト（ＢＤ）'!$K$3:$Q$3,0)),"")</f>
        <v/>
      </c>
      <c r="G19" s="199"/>
      <c r="H19" s="199"/>
      <c r="I19" s="195">
        <f>G19-H19</f>
        <v>0</v>
      </c>
      <c r="J19" s="199"/>
      <c r="K19" s="201"/>
      <c r="L19" s="201"/>
      <c r="M19" s="192"/>
      <c r="N19" s="191">
        <f>IFERROR(IF(M19="-","-",L19-M19),"")</f>
        <v>0</v>
      </c>
      <c r="O19" s="190"/>
      <c r="P19" s="180" t="str">
        <f>IFERROR(IF(OR(E19="a",E19="b"),MIN(I19,L19),IF(E19="c",MIN(MIN(I19,L19)*F19,O19),IF(E19="d",MIN(L19,I19,O19),IF(E19="k",MIN(L19*F19,O19),IF(OR(E19="e",E19="f"),MIN(I19,L19,O19),IF(E19="g",MIN(MIN(I19,L19)*2/3,O19),IF(E19="g'",MIN(MIN(I19,L19)*2/3,O19),IF(E19="g''",MIN(MIN(I19,L19)*3/4,O19),IF(E19="g'''",MIN(MIN(I19,L19)*1/2,O19),IF(E19="j",MIN(MIN(I19,N19)*F19,O19),IF(E19="h",MIN(I19,N19),IF(E19="i",MIN(I19,N19,O19),"")))))))))))),"")</f>
        <v/>
      </c>
      <c r="Q19" s="179" t="str">
        <f>IFERROR(IF($E19="a",$P19,IF(OR($E19="b",$E19="e",$E19="f",$E19="h",$E19="i"),$P19*$F19,IF($E19="c",ROUNDDOWN($P19,0),IF($E19="j",ROUNDDOWN(P19,0),IF($E19="d",MIN($I19,$L19,$O19),IF($E19="g",$P19*1/2,IF($E19="g'",$P19*2/3,IF($E19="g''",$P19*2/3,IF($E19="g''",$P19*1/2,IF($E19="g'''",$P19*1/2,IF($E19="k",$P19,""))))))))))),"")</f>
        <v/>
      </c>
      <c r="R19" s="189"/>
      <c r="S19" s="179" t="str">
        <f>IFERROR(ROUNDDOWN($Q19-$R19,-3),"")</f>
        <v/>
      </c>
      <c r="T19" s="157" t="str">
        <f>IF(D19=[3]プルダウン!$C$4,"直接",IF(D19=[3]プルダウン!$C$5,"直接",IF(D19=[3]プルダウン!$C$6,"直接","間接")))</f>
        <v>間接</v>
      </c>
    </row>
    <row r="20" spans="2:20">
      <c r="B20" s="198"/>
      <c r="C20" s="200"/>
      <c r="D20" s="196"/>
      <c r="E20" s="185" t="str">
        <f>IFERROR(VLOOKUP($B20&amp;$D20,'[3]数式用 (2)'!$F$3:$H$117,3,FALSE),"")</f>
        <v/>
      </c>
      <c r="F20" s="184" t="str">
        <f>IFERROR(INDEX('[3]事業リスト（ＢＤ）'!$K$4:$Q$40,MATCH(B20,'[3]事業リスト（ＢＤ）'!$F$4:$F$40,0),MATCH(D20,'[3]事業リスト（ＢＤ）'!$K$3:$Q$3,0)),"")</f>
        <v/>
      </c>
      <c r="G20" s="199"/>
      <c r="H20" s="199"/>
      <c r="I20" s="195">
        <f>G20-H20</f>
        <v>0</v>
      </c>
      <c r="J20" s="201"/>
      <c r="K20" s="201"/>
      <c r="L20" s="201"/>
      <c r="M20" s="192"/>
      <c r="N20" s="191">
        <f>IFERROR(IF(M20="-","-",L20-M20),"")</f>
        <v>0</v>
      </c>
      <c r="O20" s="190"/>
      <c r="P20" s="180" t="str">
        <f>IFERROR(IF(OR(E20="a",E20="b"),MIN(I20,L20),IF(E20="c",MIN(MIN(I20,L20)*F20,O20),IF(E20="d",MIN(L20,I20,O20),IF(E20="k",MIN(L20*F20,O20),IF(OR(E20="e",E20="f"),MIN(I20,L20,O20),IF(E20="g",MIN(MIN(I20,L20)*2/3,O20),IF(E20="g'",MIN(MIN(I20,L20)*2/3,O20),IF(E20="g''",MIN(MIN(I20,L20)*3/4,O20),IF(E20="g'''",MIN(MIN(I20,L20)*1/2,O20),IF(E20="j",MIN(MIN(I20,N20)*F20,O20),IF(E20="h",MIN(I20,N20),IF(E20="i",MIN(I20,N20,O20),"")))))))))))),"")</f>
        <v/>
      </c>
      <c r="Q20" s="179" t="str">
        <f>IFERROR(IF($E20="a",$P20,IF(OR($E20="b",$E20="e",$E20="f",$E20="h",$E20="i"),$P20*$F20,IF($E20="c",ROUNDDOWN($P20,0),IF($E20="j",ROUNDDOWN(P20,0),IF($E20="d",MIN($I20,$L20,$O20),IF($E20="g",$P20*1/2,IF($E20="g'",$P20*2/3,IF($E20="g''",$P20*2/3,IF($E20="g''",$P20*1/2,IF($E20="g'''",$P20*1/2,IF($E20="k",$P20,""))))))))))),"")</f>
        <v/>
      </c>
      <c r="R20" s="189"/>
      <c r="S20" s="179" t="str">
        <f>IFERROR(ROUNDDOWN($Q20-$R20,-3),"")</f>
        <v/>
      </c>
      <c r="T20" s="157" t="str">
        <f>IF(D20=[3]プルダウン!$C$4,"直接",IF(D20=[3]プルダウン!$C$5,"直接",IF(D20=[3]プルダウン!$C$6,"直接","間接")))</f>
        <v>間接</v>
      </c>
    </row>
    <row r="21" spans="2:20">
      <c r="B21" s="198"/>
      <c r="C21" s="200"/>
      <c r="D21" s="196"/>
      <c r="E21" s="185" t="str">
        <f>IFERROR(VLOOKUP($B21&amp;$D21,'[3]数式用 (2)'!$F$3:$H$117,3,FALSE),"")</f>
        <v/>
      </c>
      <c r="F21" s="184" t="str">
        <f>IFERROR(INDEX('[3]事業リスト（ＢＤ）'!$K$4:$Q$40,MATCH(B21,'[3]事業リスト（ＢＤ）'!$F$4:$F$40,0),MATCH(D21,'[3]事業リスト（ＢＤ）'!$K$3:$Q$3,0)),"")</f>
        <v/>
      </c>
      <c r="G21" s="199"/>
      <c r="H21" s="199"/>
      <c r="I21" s="195">
        <f>G21-H21</f>
        <v>0</v>
      </c>
      <c r="J21" s="201"/>
      <c r="K21" s="201"/>
      <c r="L21" s="201"/>
      <c r="M21" s="192"/>
      <c r="N21" s="191">
        <f>IFERROR(IF(M21="-","-",L21-M21),"")</f>
        <v>0</v>
      </c>
      <c r="O21" s="190"/>
      <c r="P21" s="180" t="str">
        <f>IFERROR(IF(OR(E21="a",E21="b"),MIN(I21,L21),IF(E21="c",MIN(MIN(I21,L21)*F21,O21),IF(E21="d",MIN(L21,I21,O21),IF(E21="k",MIN(L21*F21,O21),IF(OR(E21="e",E21="f"),MIN(I21,L21,O21),IF(E21="g",MIN(MIN(I21,L21)*2/3,O21),IF(E21="g'",MIN(MIN(I21,L21)*2/3,O21),IF(E21="g''",MIN(MIN(I21,L21)*3/4,O21),IF(E21="g'''",MIN(MIN(I21,L21)*1/2,O21),IF(E21="j",MIN(MIN(I21,N21)*F21,O21),IF(E21="h",MIN(I21,N21),IF(E21="i",MIN(I21,N21,O21),"")))))))))))),"")</f>
        <v/>
      </c>
      <c r="Q21" s="179" t="str">
        <f>IFERROR(IF($E21="a",$P21,IF(OR($E21="b",$E21="e",$E21="f",$E21="h",$E21="i"),$P21*$F21,IF($E21="c",ROUNDDOWN($P21,0),IF($E21="j",ROUNDDOWN(P21,0),IF($E21="d",MIN($I21,$L21,$O21),IF($E21="g",$P21*1/2,IF($E21="g'",$P21*2/3,IF($E21="g''",$P21*2/3,IF($E21="g''",$P21*1/2,IF($E21="g'''",$P21*1/2,IF($E21="k",$P21,""))))))))))),"")</f>
        <v/>
      </c>
      <c r="R21" s="189"/>
      <c r="S21" s="179" t="str">
        <f>IFERROR(ROUNDDOWN($Q21-$R21,-3),"")</f>
        <v/>
      </c>
      <c r="T21" s="157" t="str">
        <f>IF(D21=[3]プルダウン!$C$4,"直接",IF(D21=[3]プルダウン!$C$5,"直接",IF(D21=[3]プルダウン!$C$6,"直接","間接")))</f>
        <v>間接</v>
      </c>
    </row>
    <row r="22" spans="2:20">
      <c r="B22" s="198"/>
      <c r="C22" s="200"/>
      <c r="D22" s="196"/>
      <c r="E22" s="185" t="str">
        <f>IFERROR(VLOOKUP($B22&amp;$D22,'[3]数式用 (2)'!$F$3:$H$117,3,FALSE),"")</f>
        <v/>
      </c>
      <c r="F22" s="184" t="str">
        <f>IFERROR(INDEX('[3]事業リスト（ＢＤ）'!$K$4:$Q$40,MATCH(B22,'[3]事業リスト（ＢＤ）'!$F$4:$F$40,0),MATCH(D22,'[3]事業リスト（ＢＤ）'!$K$3:$Q$3,0)),"")</f>
        <v/>
      </c>
      <c r="G22" s="199"/>
      <c r="H22" s="199"/>
      <c r="I22" s="195">
        <f>G22-H22</f>
        <v>0</v>
      </c>
      <c r="J22" s="201"/>
      <c r="K22" s="199"/>
      <c r="L22" s="199"/>
      <c r="M22" s="192"/>
      <c r="N22" s="191">
        <f>IFERROR(IF(M22="-","-",L22-M22),"")</f>
        <v>0</v>
      </c>
      <c r="O22" s="190"/>
      <c r="P22" s="180" t="str">
        <f>IFERROR(IF(OR(E22="a",E22="b"),MIN(I22,L22),IF(E22="c",MIN(MIN(I22,L22)*F22,O22),IF(E22="d",MIN(L22,I22,O22),IF(E22="k",MIN(L22*F22,O22),IF(OR(E22="e",E22="f"),MIN(I22,L22,O22),IF(E22="g",MIN(MIN(I22,L22)*2/3,O22),IF(E22="g'",MIN(MIN(I22,L22)*2/3,O22),IF(E22="g''",MIN(MIN(I22,L22)*3/4,O22),IF(E22="g'''",MIN(MIN(I22,L22)*1/2,O22),IF(E22="j",MIN(MIN(I22,N22)*F22,O22),IF(E22="h",MIN(I22,N22),IF(E22="i",MIN(I22,N22,O22),"")))))))))))),"")</f>
        <v/>
      </c>
      <c r="Q22" s="179" t="str">
        <f>IFERROR(IF($E22="a",$P22,IF(OR($E22="b",$E22="e",$E22="f",$E22="h",$E22="i"),$P22*$F22,IF($E22="c",ROUNDDOWN($P22,0),IF($E22="j",ROUNDDOWN(P22,0),IF($E22="d",MIN($I22,$L22,$O22),IF($E22="g",$P22*1/2,IF($E22="g'",$P22*2/3,IF($E22="g''",$P22*2/3,IF($E22="g''",$P22*1/2,IF($E22="g'''",$P22*1/2,IF($E22="k",$P22,""))))))))))),"")</f>
        <v/>
      </c>
      <c r="R22" s="189"/>
      <c r="S22" s="179" t="str">
        <f>IFERROR(ROUNDDOWN($Q22-$R22,-3),"")</f>
        <v/>
      </c>
      <c r="T22" s="157" t="str">
        <f>IF(D22=[3]プルダウン!$C$4,"直接",IF(D22=[3]プルダウン!$C$5,"直接",IF(D22=[3]プルダウン!$C$6,"直接","間接")))</f>
        <v>間接</v>
      </c>
    </row>
    <row r="23" spans="2:20">
      <c r="B23" s="198"/>
      <c r="C23" s="200"/>
      <c r="D23" s="196"/>
      <c r="E23" s="185" t="str">
        <f>IFERROR(VLOOKUP($B23&amp;$D23,'[3]数式用 (2)'!$F$3:$H$117,3,FALSE),"")</f>
        <v/>
      </c>
      <c r="F23" s="184" t="str">
        <f>IFERROR(INDEX('[3]事業リスト（ＢＤ）'!$K$4:$Q$40,MATCH(B23,'[3]事業リスト（ＢＤ）'!$F$4:$F$40,0),MATCH(D23,'[3]事業リスト（ＢＤ）'!$K$3:$Q$3,0)),"")</f>
        <v/>
      </c>
      <c r="G23" s="199"/>
      <c r="H23" s="199"/>
      <c r="I23" s="195">
        <f>G23-H23</f>
        <v>0</v>
      </c>
      <c r="J23" s="199"/>
      <c r="K23" s="199"/>
      <c r="L23" s="199"/>
      <c r="M23" s="192"/>
      <c r="N23" s="191">
        <f>IFERROR(IF(M23="-","-",L23-M23),"")</f>
        <v>0</v>
      </c>
      <c r="O23" s="190"/>
      <c r="P23" s="180" t="str">
        <f>IFERROR(IF(OR(E23="a",E23="b"),MIN(I23,L23),IF(E23="c",MIN(MIN(I23,L23)*F23,O23),IF(E23="d",MIN(L23,I23,O23),IF(E23="k",MIN(L23*F23,O23),IF(OR(E23="e",E23="f"),MIN(I23,L23,O23),IF(E23="g",MIN(MIN(I23,L23)*2/3,O23),IF(E23="g'",MIN(MIN(I23,L23)*2/3,O23),IF(E23="g''",MIN(MIN(I23,L23)*3/4,O23),IF(E23="g'''",MIN(MIN(I23,L23)*1/2,O23),IF(E23="j",MIN(MIN(I23,N23)*F23,O23),IF(E23="h",MIN(I23,N23),IF(E23="i",MIN(I23,N23,O23),"")))))))))))),"")</f>
        <v/>
      </c>
      <c r="Q23" s="179" t="str">
        <f>IFERROR(IF($E23="a",$P23,IF(OR($E23="b",$E23="e",$E23="f",$E23="h",$E23="i"),$P23*$F23,IF($E23="c",ROUNDDOWN($P23,0),IF($E23="j",ROUNDDOWN(P23,0),IF($E23="d",MIN($I23,$L23,$O23),IF($E23="g",$P23*1/2,IF($E23="g'",$P23*2/3,IF($E23="g''",$P23*2/3,IF($E23="g''",$P23*1/2,IF($E23="g'''",$P23*1/2,IF($E23="k",$P23,""))))))))))),"")</f>
        <v/>
      </c>
      <c r="R23" s="189"/>
      <c r="S23" s="179" t="str">
        <f>IFERROR(ROUNDDOWN($Q23-$R23,-3),"")</f>
        <v/>
      </c>
      <c r="T23" s="157" t="str">
        <f>IF(D23=[3]プルダウン!$C$4,"直接",IF(D23=[3]プルダウン!$C$5,"直接",IF(D23=[3]プルダウン!$C$6,"直接","間接")))</f>
        <v>間接</v>
      </c>
    </row>
    <row r="24" spans="2:20">
      <c r="B24" s="198"/>
      <c r="C24" s="200"/>
      <c r="D24" s="196"/>
      <c r="E24" s="185" t="str">
        <f>IFERROR(VLOOKUP($B24&amp;$D24,'[3]数式用 (2)'!$F$3:$H$117,3,FALSE),"")</f>
        <v/>
      </c>
      <c r="F24" s="184" t="str">
        <f>IFERROR(INDEX('[3]事業リスト（ＢＤ）'!$K$4:$Q$40,MATCH(B24,'[3]事業リスト（ＢＤ）'!$F$4:$F$40,0),MATCH(D24,'[3]事業リスト（ＢＤ）'!$K$3:$Q$3,0)),"")</f>
        <v/>
      </c>
      <c r="G24" s="199"/>
      <c r="H24" s="199"/>
      <c r="I24" s="195">
        <f>G24-H24</f>
        <v>0</v>
      </c>
      <c r="J24" s="199"/>
      <c r="K24" s="199"/>
      <c r="L24" s="199"/>
      <c r="M24" s="192"/>
      <c r="N24" s="191">
        <f>IFERROR(IF(M24="-","-",L24-M24),"")</f>
        <v>0</v>
      </c>
      <c r="O24" s="190"/>
      <c r="P24" s="180" t="str">
        <f>IFERROR(IF(OR(E24="a",E24="b"),MIN(I24,L24),IF(E24="c",MIN(MIN(I24,L24)*F24,O24),IF(E24="d",MIN(L24,I24,O24),IF(E24="k",MIN(L24*F24,O24),IF(OR(E24="e",E24="f"),MIN(I24,L24,O24),IF(E24="g",MIN(MIN(I24,L24)*2/3,O24),IF(E24="g'",MIN(MIN(I24,L24)*2/3,O24),IF(E24="g''",MIN(MIN(I24,L24)*3/4,O24),IF(E24="g'''",MIN(MIN(I24,L24)*1/2,O24),IF(E24="j",MIN(MIN(I24,N24)*F24,O24),IF(E24="h",MIN(I24,N24),IF(E24="i",MIN(I24,N24,O24),"")))))))))))),"")</f>
        <v/>
      </c>
      <c r="Q24" s="179" t="str">
        <f>IFERROR(IF($E24="a",$P24,IF(OR($E24="b",$E24="e",$E24="f",$E24="h",$E24="i"),$P24*$F24,IF($E24="c",ROUNDDOWN($P24,0),IF($E24="j",ROUNDDOWN(P24,0),IF($E24="d",MIN($I24,$L24,$O24),IF($E24="g",$P24*1/2,IF($E24="g'",$P24*2/3,IF($E24="g''",$P24*2/3,IF($E24="g''",$P24*1/2,IF($E24="g'''",$P24*1/2,IF($E24="k",$P24,""))))))))))),"")</f>
        <v/>
      </c>
      <c r="R24" s="189"/>
      <c r="S24" s="179" t="str">
        <f>IFERROR(ROUNDDOWN($Q24-$R24,-3),"")</f>
        <v/>
      </c>
      <c r="T24" s="157" t="str">
        <f>IF(D24=[3]プルダウン!$C$4,"直接",IF(D24=[3]プルダウン!$C$5,"直接",IF(D24=[3]プルダウン!$C$6,"直接","間接")))</f>
        <v>間接</v>
      </c>
    </row>
    <row r="25" spans="2:20">
      <c r="B25" s="198"/>
      <c r="C25" s="200"/>
      <c r="D25" s="196"/>
      <c r="E25" s="185" t="str">
        <f>IFERROR(VLOOKUP($B25&amp;$D25,'[3]数式用 (2)'!$F$3:$H$117,3,FALSE),"")</f>
        <v/>
      </c>
      <c r="F25" s="184" t="str">
        <f>IFERROR(INDEX('[3]事業リスト（ＢＤ）'!$K$4:$Q$40,MATCH(B25,'[3]事業リスト（ＢＤ）'!$F$4:$F$40,0),MATCH(D25,'[3]事業リスト（ＢＤ）'!$K$3:$Q$3,0)),"")</f>
        <v/>
      </c>
      <c r="G25" s="199"/>
      <c r="H25" s="199"/>
      <c r="I25" s="195">
        <f>G25-H25</f>
        <v>0</v>
      </c>
      <c r="J25" s="199"/>
      <c r="K25" s="199"/>
      <c r="L25" s="199"/>
      <c r="M25" s="192"/>
      <c r="N25" s="191">
        <f>IFERROR(IF(M25="-","-",L25-M25),"")</f>
        <v>0</v>
      </c>
      <c r="O25" s="190"/>
      <c r="P25" s="180" t="str">
        <f>IFERROR(IF(OR(E25="a",E25="b"),MIN(I25,L25),IF(E25="c",MIN(MIN(I25,L25)*F25,O25),IF(E25="d",MIN(L25,I25,O25),IF(E25="k",MIN(L25*F25,O25),IF(OR(E25="e",E25="f"),MIN(I25,L25,O25),IF(E25="g",MIN(MIN(I25,L25)*2/3,O25),IF(E25="g'",MIN(MIN(I25,L25)*2/3,O25),IF(E25="g''",MIN(MIN(I25,L25)*3/4,O25),IF(E25="g'''",MIN(MIN(I25,L25)*1/2,O25),IF(E25="j",MIN(MIN(I25,N25)*F25,O25),IF(E25="h",MIN(I25,N25),IF(E25="i",MIN(I25,N25,O25),"")))))))))))),"")</f>
        <v/>
      </c>
      <c r="Q25" s="179" t="str">
        <f>IFERROR(IF($E25="a",$P25,IF(OR($E25="b",$E25="e",$E25="f",$E25="h",$E25="i"),$P25*$F25,IF($E25="c",ROUNDDOWN($P25,0),IF($E25="j",ROUNDDOWN(P25,0),IF($E25="d",MIN($I25,$L25,$O25),IF($E25="g",$P25*1/2,IF($E25="g'",$P25*2/3,IF($E25="g''",$P25*2/3,IF($E25="g''",$P25*1/2,IF($E25="g'''",$P25*1/2,IF($E25="k",$P25,""))))))))))),"")</f>
        <v/>
      </c>
      <c r="R25" s="189"/>
      <c r="S25" s="179" t="str">
        <f>IFERROR(ROUNDDOWN($Q25-$R25,-3),"")</f>
        <v/>
      </c>
      <c r="T25" s="157" t="str">
        <f>IF(D25=[3]プルダウン!$C$4,"直接",IF(D25=[3]プルダウン!$C$5,"直接",IF(D25=[3]プルダウン!$C$6,"直接","間接")))</f>
        <v>間接</v>
      </c>
    </row>
    <row r="26" spans="2:20">
      <c r="B26" s="198"/>
      <c r="C26" s="200"/>
      <c r="D26" s="196"/>
      <c r="E26" s="185" t="str">
        <f>IFERROR(VLOOKUP($B26&amp;$D26,'[3]数式用 (2)'!$F$3:$H$117,3,FALSE),"")</f>
        <v/>
      </c>
      <c r="F26" s="184" t="str">
        <f>IFERROR(INDEX('[3]事業リスト（ＢＤ）'!$K$4:$Q$40,MATCH(B26,'[3]事業リスト（ＢＤ）'!$F$4:$F$40,0),MATCH(D26,'[3]事業リスト（ＢＤ）'!$K$3:$Q$3,0)),"")</f>
        <v/>
      </c>
      <c r="G26" s="199"/>
      <c r="H26" s="199"/>
      <c r="I26" s="195">
        <f>G26-H26</f>
        <v>0</v>
      </c>
      <c r="J26" s="199"/>
      <c r="K26" s="199"/>
      <c r="L26" s="199"/>
      <c r="M26" s="192"/>
      <c r="N26" s="191">
        <f>IFERROR(IF(M26="-","-",L26-M26),"")</f>
        <v>0</v>
      </c>
      <c r="O26" s="190"/>
      <c r="P26" s="180" t="str">
        <f>IFERROR(IF(OR(E26="a",E26="b"),MIN(I26,L26),IF(E26="c",MIN(MIN(I26,L26)*F26,O26),IF(E26="d",MIN(L26,I26,O26),IF(E26="k",MIN(L26*F26,O26),IF(OR(E26="e",E26="f"),MIN(I26,L26,O26),IF(E26="g",MIN(MIN(I26,L26)*2/3,O26),IF(E26="g'",MIN(MIN(I26,L26)*2/3,O26),IF(E26="g''",MIN(MIN(I26,L26)*3/4,O26),IF(E26="g'''",MIN(MIN(I26,L26)*1/2,O26),IF(E26="j",MIN(MIN(I26,N26)*F26,O26),IF(E26="h",MIN(I26,N26),IF(E26="i",MIN(I26,N26,O26),"")))))))))))),"")</f>
        <v/>
      </c>
      <c r="Q26" s="179" t="str">
        <f>IFERROR(IF($E26="a",$P26,IF(OR($E26="b",$E26="e",$E26="f",$E26="h",$E26="i"),$P26*$F26,IF($E26="c",ROUNDDOWN($P26,0),IF($E26="j",ROUNDDOWN(P26,0),IF($E26="d",MIN($I26,$L26,$O26),IF($E26="g",$P26*1/2,IF($E26="g'",$P26*2/3,IF($E26="g''",$P26*2/3,IF($E26="g''",$P26*1/2,IF($E26="g'''",$P26*1/2,IF($E26="k",$P26,""))))))))))),"")</f>
        <v/>
      </c>
      <c r="R26" s="189"/>
      <c r="S26" s="179" t="str">
        <f>IFERROR(ROUNDDOWN($Q26-$R26,-3),"")</f>
        <v/>
      </c>
      <c r="T26" s="157" t="str">
        <f>IF(D26=[3]プルダウン!$C$4,"直接",IF(D26=[3]プルダウン!$C$5,"直接",IF(D26=[3]プルダウン!$C$6,"直接","間接")))</f>
        <v>間接</v>
      </c>
    </row>
    <row r="27" spans="2:20">
      <c r="B27" s="198"/>
      <c r="C27" s="200"/>
      <c r="D27" s="196"/>
      <c r="E27" s="185" t="str">
        <f>IFERROR(VLOOKUP($B27&amp;$D27,'[3]数式用 (2)'!$F$3:$H$117,3,FALSE),"")</f>
        <v/>
      </c>
      <c r="F27" s="184" t="str">
        <f>IFERROR(INDEX('[3]事業リスト（ＢＤ）'!$K$4:$Q$40,MATCH(B27,'[3]事業リスト（ＢＤ）'!$F$4:$F$40,0),MATCH(D27,'[3]事業リスト（ＢＤ）'!$K$3:$Q$3,0)),"")</f>
        <v/>
      </c>
      <c r="G27" s="199"/>
      <c r="H27" s="199"/>
      <c r="I27" s="195">
        <f>G27-H27</f>
        <v>0</v>
      </c>
      <c r="J27" s="201"/>
      <c r="K27" s="199"/>
      <c r="L27" s="199"/>
      <c r="M27" s="192"/>
      <c r="N27" s="191">
        <f>IFERROR(IF(M27="-","-",L27-M27),"")</f>
        <v>0</v>
      </c>
      <c r="O27" s="190"/>
      <c r="P27" s="180" t="str">
        <f>IFERROR(IF(OR(E27="a",E27="b"),MIN(I27,L27),IF(E27="c",MIN(MIN(I27,L27)*F27,O27),IF(E27="d",MIN(L27,I27,O27),IF(E27="k",MIN(L27*F27,O27),IF(OR(E27="e",E27="f"),MIN(I27,L27,O27),IF(E27="g",MIN(MIN(I27,L27)*2/3,O27),IF(E27="g'",MIN(MIN(I27,L27)*2/3,O27),IF(E27="g''",MIN(MIN(I27,L27)*3/4,O27),IF(E27="g'''",MIN(MIN(I27,L27)*1/2,O27),IF(E27="j",MIN(MIN(I27,N27)*F27,O27),IF(E27="h",MIN(I27,N27),IF(E27="i",MIN(I27,N27,O27),"")))))))))))),"")</f>
        <v/>
      </c>
      <c r="Q27" s="179" t="str">
        <f>IFERROR(IF($E27="a",$P27,IF(OR($E27="b",$E27="e",$E27="f",$E27="h",$E27="i"),$P27*$F27,IF($E27="c",ROUNDDOWN($P27,0),IF($E27="j",ROUNDDOWN(P27,0),IF($E27="d",MIN($I27,$L27,$O27),IF($E27="g",$P27*1/2,IF($E27="g'",$P27*2/3,IF($E27="g''",$P27*2/3,IF($E27="g''",$P27*1/2,IF($E27="g'''",$P27*1/2,IF($E27="k",$P27,""))))))))))),"")</f>
        <v/>
      </c>
      <c r="R27" s="189"/>
      <c r="S27" s="179" t="str">
        <f>IFERROR(ROUNDDOWN($Q27-$R27,-3),"")</f>
        <v/>
      </c>
      <c r="T27" s="157" t="str">
        <f>IF(D27=[3]プルダウン!$C$4,"直接",IF(D27=[3]プルダウン!$C$5,"直接",IF(D27=[3]プルダウン!$C$6,"直接","間接")))</f>
        <v>間接</v>
      </c>
    </row>
    <row r="28" spans="2:20">
      <c r="B28" s="198"/>
      <c r="C28" s="200"/>
      <c r="D28" s="196"/>
      <c r="E28" s="185" t="str">
        <f>IFERROR(VLOOKUP($B28&amp;$D28,'[3]数式用 (2)'!$F$3:$H$117,3,FALSE),"")</f>
        <v/>
      </c>
      <c r="F28" s="184" t="str">
        <f>IFERROR(INDEX('[3]事業リスト（ＢＤ）'!$K$4:$Q$40,MATCH(B28,'[3]事業リスト（ＢＤ）'!$F$4:$F$40,0),MATCH(D28,'[3]事業リスト（ＢＤ）'!$K$3:$Q$3,0)),"")</f>
        <v/>
      </c>
      <c r="G28" s="199"/>
      <c r="H28" s="199"/>
      <c r="I28" s="195">
        <f>G28-H28</f>
        <v>0</v>
      </c>
      <c r="J28" s="199"/>
      <c r="K28" s="199"/>
      <c r="L28" s="199"/>
      <c r="M28" s="192"/>
      <c r="N28" s="191">
        <f>IFERROR(IF(M28="-","-",L28-M28),"")</f>
        <v>0</v>
      </c>
      <c r="O28" s="190"/>
      <c r="P28" s="180" t="str">
        <f>IFERROR(IF(OR(E28="a",E28="b"),MIN(I28,L28),IF(E28="c",MIN(MIN(I28,L28)*F28,O28),IF(E28="d",MIN(L28,I28,O28),IF(E28="k",MIN(L28*F28,O28),IF(OR(E28="e",E28="f"),MIN(I28,L28,O28),IF(E28="g",MIN(MIN(I28,L28)*2/3,O28),IF(E28="g'",MIN(MIN(I28,L28)*2/3,O28),IF(E28="g''",MIN(MIN(I28,L28)*3/4,O28),IF(E28="g'''",MIN(MIN(I28,L28)*1/2,O28),IF(E28="j",MIN(MIN(I28,N28)*F28,O28),IF(E28="h",MIN(I28,N28),IF(E28="i",MIN(I28,N28,O28),"")))))))))))),"")</f>
        <v/>
      </c>
      <c r="Q28" s="179" t="str">
        <f>IFERROR(IF($E28="a",$P28,IF(OR($E28="b",$E28="e",$E28="f",$E28="h",$E28="i"),$P28*$F28,IF($E28="c",ROUNDDOWN($P28,0),IF($E28="j",ROUNDDOWN(P28,0),IF($E28="d",MIN($I28,$L28,$O28),IF($E28="g",$P28*1/2,IF($E28="g'",$P28*2/3,IF($E28="g''",$P28*2/3,IF($E28="g''",$P28*1/2,IF($E28="g'''",$P28*1/2,IF($E28="k",$P28,""))))))))))),"")</f>
        <v/>
      </c>
      <c r="R28" s="189"/>
      <c r="S28" s="179" t="str">
        <f>IFERROR(ROUNDDOWN($Q28-$R28,-3),"")</f>
        <v/>
      </c>
      <c r="T28" s="157" t="str">
        <f>IF(D28=[3]プルダウン!$C$4,"直接",IF(D28=[3]プルダウン!$C$5,"直接",IF(D28=[3]プルダウン!$C$6,"直接","間接")))</f>
        <v>間接</v>
      </c>
    </row>
    <row r="29" spans="2:20">
      <c r="B29" s="198"/>
      <c r="C29" s="200"/>
      <c r="D29" s="196"/>
      <c r="E29" s="185" t="str">
        <f>IFERROR(VLOOKUP($B29&amp;$D29,'[3]数式用 (2)'!$F$3:$H$117,3,FALSE),"")</f>
        <v/>
      </c>
      <c r="F29" s="184" t="str">
        <f>IFERROR(INDEX('[3]事業リスト（ＢＤ）'!$K$4:$Q$40,MATCH(B29,'[3]事業リスト（ＢＤ）'!$F$4:$F$40,0),MATCH(D29,'[3]事業リスト（ＢＤ）'!$K$3:$Q$3,0)),"")</f>
        <v/>
      </c>
      <c r="G29" s="199"/>
      <c r="H29" s="199"/>
      <c r="I29" s="195">
        <f>G29-H29</f>
        <v>0</v>
      </c>
      <c r="J29" s="199"/>
      <c r="K29" s="199"/>
      <c r="L29" s="199"/>
      <c r="M29" s="192"/>
      <c r="N29" s="191">
        <f>IFERROR(IF(M29="-","-",L29-M29),"")</f>
        <v>0</v>
      </c>
      <c r="O29" s="190"/>
      <c r="P29" s="180" t="str">
        <f>IFERROR(IF(OR(E29="a",E29="b"),MIN(I29,L29),IF(E29="c",MIN(MIN(I29,L29)*F29,O29),IF(E29="d",MIN(L29,I29,O29),IF(E29="k",MIN(L29*F29,O29),IF(OR(E29="e",E29="f"),MIN(I29,L29,O29),IF(E29="g",MIN(MIN(I29,L29)*2/3,O29),IF(E29="g'",MIN(MIN(I29,L29)*2/3,O29),IF(E29="g''",MIN(MIN(I29,L29)*3/4,O29),IF(E29="g'''",MIN(MIN(I29,L29)*1/2,O29),IF(E29="j",MIN(MIN(I29,N29)*F29,O29),IF(E29="h",MIN(I29,N29),IF(E29="i",MIN(I29,N29,O29),"")))))))))))),"")</f>
        <v/>
      </c>
      <c r="Q29" s="179" t="str">
        <f>IFERROR(IF($E29="a",$P29,IF(OR($E29="b",$E29="e",$E29="f",$E29="h",$E29="i"),$P29*$F29,IF($E29="c",ROUNDDOWN($P29,0),IF($E29="j",ROUNDDOWN(P29,0),IF($E29="d",MIN($I29,$L29,$O29),IF($E29="g",$P29*1/2,IF($E29="g'",$P29*2/3,IF($E29="g''",$P29*2/3,IF($E29="g''",$P29*1/2,IF($E29="g'''",$P29*1/2,IF($E29="k",$P29,""))))))))))),"")</f>
        <v/>
      </c>
      <c r="R29" s="189"/>
      <c r="S29" s="179" t="str">
        <f>IFERROR(ROUNDDOWN($Q29-$R29,-3),"")</f>
        <v/>
      </c>
      <c r="T29" s="157" t="str">
        <f>IF(D29=[3]プルダウン!$C$4,"直接",IF(D29=[3]プルダウン!$C$5,"直接",IF(D29=[3]プルダウン!$C$6,"直接","間接")))</f>
        <v>間接</v>
      </c>
    </row>
    <row r="30" spans="2:20">
      <c r="B30" s="198"/>
      <c r="C30" s="200"/>
      <c r="D30" s="196"/>
      <c r="E30" s="185" t="str">
        <f>IFERROR(VLOOKUP($B30&amp;$D30,'[3]数式用 (2)'!$F$3:$H$117,3,FALSE),"")</f>
        <v/>
      </c>
      <c r="F30" s="184" t="str">
        <f>IFERROR(INDEX('[3]事業リスト（ＢＤ）'!$K$4:$Q$40,MATCH(B30,'[3]事業リスト（ＢＤ）'!$F$4:$F$40,0),MATCH(D30,'[3]事業リスト（ＢＤ）'!$K$3:$Q$3,0)),"")</f>
        <v/>
      </c>
      <c r="G30" s="199"/>
      <c r="H30" s="199"/>
      <c r="I30" s="195">
        <f>G30-H30</f>
        <v>0</v>
      </c>
      <c r="J30" s="199"/>
      <c r="K30" s="199"/>
      <c r="L30" s="199"/>
      <c r="M30" s="192"/>
      <c r="N30" s="191">
        <f>IFERROR(IF(M30="-","-",L30-M30),"")</f>
        <v>0</v>
      </c>
      <c r="O30" s="190"/>
      <c r="P30" s="180" t="str">
        <f>IFERROR(IF(OR(E30="a",E30="b"),MIN(I30,L30),IF(E30="c",MIN(MIN(I30,L30)*F30,O30),IF(E30="d",MIN(L30,I30,O30),IF(E30="k",MIN(L30*F30,O30),IF(OR(E30="e",E30="f"),MIN(I30,L30,O30),IF(E30="g",MIN(MIN(I30,L30)*2/3,O30),IF(E30="g'",MIN(MIN(I30,L30)*2/3,O30),IF(E30="g''",MIN(MIN(I30,L30)*3/4,O30),IF(E30="g'''",MIN(MIN(I30,L30)*1/2,O30),IF(E30="j",MIN(MIN(I30,N30)*F30,O30),IF(E30="h",MIN(I30,N30),IF(E30="i",MIN(I30,N30,O30),"")))))))))))),"")</f>
        <v/>
      </c>
      <c r="Q30" s="179" t="str">
        <f>IFERROR(IF($E30="a",$P30,IF(OR($E30="b",$E30="e",$E30="f",$E30="h",$E30="i"),$P30*$F30,IF($E30="c",ROUNDDOWN($P30,0),IF($E30="j",ROUNDDOWN(P30,0),IF($E30="d",MIN($I30,$L30,$O30),IF($E30="g",$P30*1/2,IF($E30="g'",$P30*2/3,IF($E30="g''",$P30*2/3,IF($E30="g''",$P30*1/2,IF($E30="g'''",$P30*1/2,IF($E30="k",$P30,""))))))))))),"")</f>
        <v/>
      </c>
      <c r="R30" s="189"/>
      <c r="S30" s="179" t="str">
        <f>IFERROR(ROUNDDOWN($Q30-$R30,-3),"")</f>
        <v/>
      </c>
      <c r="T30" s="157" t="str">
        <f>IF(D30=[3]プルダウン!$C$4,"直接",IF(D30=[3]プルダウン!$C$5,"直接",IF(D30=[3]プルダウン!$C$6,"直接","間接")))</f>
        <v>間接</v>
      </c>
    </row>
    <row r="31" spans="2:20">
      <c r="B31" s="198"/>
      <c r="C31" s="200"/>
      <c r="D31" s="196"/>
      <c r="E31" s="185" t="str">
        <f>IFERROR(VLOOKUP($B31&amp;$D31,'[3]数式用 (2)'!$F$3:$H$117,3,FALSE),"")</f>
        <v/>
      </c>
      <c r="F31" s="184" t="str">
        <f>IFERROR(INDEX('[3]事業リスト（ＢＤ）'!$K$4:$Q$40,MATCH(B31,'[3]事業リスト（ＢＤ）'!$F$4:$F$40,0),MATCH(D31,'[3]事業リスト（ＢＤ）'!$K$3:$Q$3,0)),"")</f>
        <v/>
      </c>
      <c r="G31" s="199"/>
      <c r="H31" s="199"/>
      <c r="I31" s="195">
        <f>G31-H31</f>
        <v>0</v>
      </c>
      <c r="J31" s="199"/>
      <c r="K31" s="199"/>
      <c r="L31" s="199"/>
      <c r="M31" s="192"/>
      <c r="N31" s="191">
        <f>IFERROR(IF(M31="-","-",L31-M31),"")</f>
        <v>0</v>
      </c>
      <c r="O31" s="190"/>
      <c r="P31" s="180" t="str">
        <f>IFERROR(IF(OR(E31="a",E31="b"),MIN(I31,L31),IF(E31="c",MIN(MIN(I31,L31)*F31,O31),IF(E31="d",MIN(L31,I31,O31),IF(E31="k",MIN(L31*F31,O31),IF(OR(E31="e",E31="f"),MIN(I31,L31,O31),IF(E31="g",MIN(MIN(I31,L31)*2/3,O31),IF(E31="g'",MIN(MIN(I31,L31)*2/3,O31),IF(E31="g''",MIN(MIN(I31,L31)*3/4,O31),IF(E31="g'''",MIN(MIN(I31,L31)*1/2,O31),IF(E31="j",MIN(MIN(I31,N31)*F31,O31),IF(E31="h",MIN(I31,N31),IF(E31="i",MIN(I31,N31,O31),"")))))))))))),"")</f>
        <v/>
      </c>
      <c r="Q31" s="179" t="str">
        <f>IFERROR(IF($E31="a",$P31,IF(OR($E31="b",$E31="e",$E31="f",$E31="h",$E31="i"),$P31*$F31,IF($E31="c",ROUNDDOWN($P31,0),IF($E31="j",ROUNDDOWN(P31,0),IF($E31="d",MIN($I31,$L31,$O31),IF($E31="g",$P31*1/2,IF($E31="g'",$P31*2/3,IF($E31="g''",$P31*2/3,IF($E31="g''",$P31*1/2,IF($E31="g'''",$P31*1/2,IF($E31="k",$P31,""))))))))))),"")</f>
        <v/>
      </c>
      <c r="R31" s="189"/>
      <c r="S31" s="179" t="str">
        <f>IFERROR(ROUNDDOWN($Q31-$R31,-3),"")</f>
        <v/>
      </c>
      <c r="T31" s="157" t="str">
        <f>IF(D31=[3]プルダウン!$C$4,"直接",IF(D31=[3]プルダウン!$C$5,"直接",IF(D31=[3]プルダウン!$C$6,"直接","間接")))</f>
        <v>間接</v>
      </c>
    </row>
    <row r="32" spans="2:20">
      <c r="B32" s="198"/>
      <c r="C32" s="200"/>
      <c r="D32" s="196"/>
      <c r="E32" s="185" t="str">
        <f>IFERROR(VLOOKUP($B32&amp;$D32,'[3]数式用 (2)'!$F$3:$H$117,3,FALSE),"")</f>
        <v/>
      </c>
      <c r="F32" s="184" t="str">
        <f>IFERROR(INDEX('[3]事業リスト（ＢＤ）'!$K$4:$Q$40,MATCH(B32,'[3]事業リスト（ＢＤ）'!$F$4:$F$40,0),MATCH(D32,'[3]事業リスト（ＢＤ）'!$K$3:$Q$3,0)),"")</f>
        <v/>
      </c>
      <c r="G32" s="199"/>
      <c r="H32" s="199"/>
      <c r="I32" s="195">
        <f>G32-H32</f>
        <v>0</v>
      </c>
      <c r="J32" s="199"/>
      <c r="K32" s="199"/>
      <c r="L32" s="199"/>
      <c r="M32" s="192"/>
      <c r="N32" s="191">
        <f>IFERROR(IF(M32="-","-",L32-M32),"")</f>
        <v>0</v>
      </c>
      <c r="O32" s="190"/>
      <c r="P32" s="180" t="str">
        <f>IFERROR(IF(OR(E32="a",E32="b"),MIN(I32,L32),IF(E32="c",MIN(MIN(I32,L32)*F32,O32),IF(E32="d",MIN(L32,I32,O32),IF(E32="k",MIN(L32*F32,O32),IF(OR(E32="e",E32="f"),MIN(I32,L32,O32),IF(E32="g",MIN(MIN(I32,L32)*2/3,O32),IF(E32="g'",MIN(MIN(I32,L32)*2/3,O32),IF(E32="g''",MIN(MIN(I32,L32)*3/4,O32),IF(E32="g'''",MIN(MIN(I32,L32)*1/2,O32),IF(E32="j",MIN(MIN(I32,N32)*F32,O32),IF(E32="h",MIN(I32,N32),IF(E32="i",MIN(I32,N32,O32),"")))))))))))),"")</f>
        <v/>
      </c>
      <c r="Q32" s="179" t="str">
        <f>IFERROR(IF($E32="a",$P32,IF(OR($E32="b",$E32="e",$E32="f",$E32="h",$E32="i"),$P32*$F32,IF($E32="c",ROUNDDOWN($P32,0),IF($E32="j",ROUNDDOWN(P32,0),IF($E32="d",MIN($I32,$L32,$O32),IF($E32="g",$P32*1/2,IF($E32="g'",$P32*2/3,IF($E32="g''",$P32*2/3,IF($E32="g''",$P32*1/2,IF($E32="g'''",$P32*1/2,IF($E32="k",$P32,""))))))))))),"")</f>
        <v/>
      </c>
      <c r="R32" s="189"/>
      <c r="S32" s="179" t="str">
        <f>IFERROR(ROUNDDOWN($Q32-$R32,-3),"")</f>
        <v/>
      </c>
      <c r="T32" s="157" t="str">
        <f>IF(D32=[3]プルダウン!$C$4,"直接",IF(D32=[3]プルダウン!$C$5,"直接",IF(D32=[3]プルダウン!$C$6,"直接","間接")))</f>
        <v>間接</v>
      </c>
    </row>
    <row r="33" spans="2:20">
      <c r="B33" s="198"/>
      <c r="C33" s="200"/>
      <c r="D33" s="196"/>
      <c r="E33" s="185" t="str">
        <f>IFERROR(VLOOKUP($B33&amp;$D33,'[3]数式用 (2)'!$F$3:$H$117,3,FALSE),"")</f>
        <v/>
      </c>
      <c r="F33" s="184" t="str">
        <f>IFERROR(INDEX('[3]事業リスト（ＢＤ）'!$K$4:$Q$40,MATCH(B33,'[3]事業リスト（ＢＤ）'!$F$4:$F$40,0),MATCH(D33,'[3]事業リスト（ＢＤ）'!$K$3:$Q$3,0)),"")</f>
        <v/>
      </c>
      <c r="G33" s="199"/>
      <c r="H33" s="199"/>
      <c r="I33" s="195">
        <f>G33-H33</f>
        <v>0</v>
      </c>
      <c r="J33" s="199"/>
      <c r="K33" s="199"/>
      <c r="L33" s="199"/>
      <c r="M33" s="192"/>
      <c r="N33" s="191">
        <f>IFERROR(IF(M33="-","-",L33-M33),"")</f>
        <v>0</v>
      </c>
      <c r="O33" s="190"/>
      <c r="P33" s="180" t="str">
        <f>IFERROR(IF(OR(E33="a",E33="b"),MIN(I33,L33),IF(E33="c",MIN(MIN(I33,L33)*F33,O33),IF(E33="d",MIN(L33,I33,O33),IF(E33="k",MIN(L33*F33,O33),IF(OR(E33="e",E33="f"),MIN(I33,L33,O33),IF(E33="g",MIN(MIN(I33,L33)*2/3,O33),IF(E33="g'",MIN(MIN(I33,L33)*2/3,O33),IF(E33="g''",MIN(MIN(I33,L33)*3/4,O33),IF(E33="g'''",MIN(MIN(I33,L33)*1/2,O33),IF(E33="j",MIN(MIN(I33,N33)*F33,O33),IF(E33="h",MIN(I33,N33),IF(E33="i",MIN(I33,N33,O33),"")))))))))))),"")</f>
        <v/>
      </c>
      <c r="Q33" s="179" t="str">
        <f>IFERROR(IF($E33="a",$P33,IF(OR($E33="b",$E33="e",$E33="f",$E33="h",$E33="i"),$P33*$F33,IF($E33="c",ROUNDDOWN($P33,0),IF($E33="j",ROUNDDOWN(P33,0),IF($E33="d",MIN($I33,$L33,$O33),IF($E33="g",$P33*1/2,IF($E33="g'",$P33*2/3,IF($E33="g''",$P33*2/3,IF($E33="g''",$P33*1/2,IF($E33="g'''",$P33*1/2,IF($E33="k",$P33,""))))))))))),"")</f>
        <v/>
      </c>
      <c r="R33" s="189"/>
      <c r="S33" s="179" t="str">
        <f>IFERROR(ROUNDDOWN($Q33-$R33,-3),"")</f>
        <v/>
      </c>
      <c r="T33" s="157" t="str">
        <f>IF(D33=[3]プルダウン!$C$4,"直接",IF(D33=[3]プルダウン!$C$5,"直接",IF(D33=[3]プルダウン!$C$6,"直接","間接")))</f>
        <v>間接</v>
      </c>
    </row>
    <row r="34" spans="2:20">
      <c r="B34" s="198"/>
      <c r="C34" s="200"/>
      <c r="D34" s="196"/>
      <c r="E34" s="185" t="str">
        <f>IFERROR(VLOOKUP($B34&amp;$D34,'[3]数式用 (2)'!$F$3:$H$117,3,FALSE),"")</f>
        <v/>
      </c>
      <c r="F34" s="184" t="str">
        <f>IFERROR(INDEX('[3]事業リスト（ＢＤ）'!$K$4:$Q$40,MATCH(B34,'[3]事業リスト（ＢＤ）'!$F$4:$F$40,0),MATCH(D34,'[3]事業リスト（ＢＤ）'!$K$3:$Q$3,0)),"")</f>
        <v/>
      </c>
      <c r="G34" s="199"/>
      <c r="H34" s="199"/>
      <c r="I34" s="195">
        <f>G34-H34</f>
        <v>0</v>
      </c>
      <c r="J34" s="199"/>
      <c r="K34" s="199"/>
      <c r="L34" s="199"/>
      <c r="M34" s="192"/>
      <c r="N34" s="191">
        <f>IFERROR(IF(M34="-","-",L34-M34),"")</f>
        <v>0</v>
      </c>
      <c r="O34" s="190"/>
      <c r="P34" s="180" t="str">
        <f>IFERROR(IF(OR(E34="a",E34="b"),MIN(I34,L34),IF(E34="c",MIN(MIN(I34,L34)*F34,O34),IF(E34="d",MIN(L34,I34,O34),IF(E34="k",MIN(L34*F34,O34),IF(OR(E34="e",E34="f"),MIN(I34,L34,O34),IF(E34="g",MIN(MIN(I34,L34)*2/3,O34),IF(E34="g'",MIN(MIN(I34,L34)*2/3,O34),IF(E34="g''",MIN(MIN(I34,L34)*3/4,O34),IF(E34="g'''",MIN(MIN(I34,L34)*1/2,O34),IF(E34="j",MIN(MIN(I34,N34)*F34,O34),IF(E34="h",MIN(I34,N34),IF(E34="i",MIN(I34,N34,O34),"")))))))))))),"")</f>
        <v/>
      </c>
      <c r="Q34" s="179" t="str">
        <f>IFERROR(IF($E34="a",$P34,IF(OR($E34="b",$E34="e",$E34="f",$E34="h",$E34="i"),$P34*$F34,IF($E34="c",ROUNDDOWN($P34,0),IF($E34="j",ROUNDDOWN(P34,0),IF($E34="d",MIN($I34,$L34,$O34),IF($E34="g",$P34*1/2,IF($E34="g'",$P34*2/3,IF($E34="g''",$P34*2/3,IF($E34="g''",$P34*1/2,IF($E34="g'''",$P34*1/2,IF($E34="k",$P34,""))))))))))),"")</f>
        <v/>
      </c>
      <c r="R34" s="189"/>
      <c r="S34" s="179" t="str">
        <f>IFERROR(ROUNDDOWN($Q34-$R34,-3),"")</f>
        <v/>
      </c>
      <c r="T34" s="157" t="str">
        <f>IF(D34=[3]プルダウン!$C$4,"直接",IF(D34=[3]プルダウン!$C$5,"直接",IF(D34=[3]プルダウン!$C$6,"直接","間接")))</f>
        <v>間接</v>
      </c>
    </row>
    <row r="35" spans="2:20">
      <c r="B35" s="198"/>
      <c r="C35" s="200"/>
      <c r="D35" s="196"/>
      <c r="E35" s="185" t="str">
        <f>IFERROR(VLOOKUP($B35&amp;$D35,'[3]数式用 (2)'!$F$3:$H$117,3,FALSE),"")</f>
        <v/>
      </c>
      <c r="F35" s="184" t="str">
        <f>IFERROR(INDEX('[3]事業リスト（ＢＤ）'!$K$4:$Q$40,MATCH(B35,'[3]事業リスト（ＢＤ）'!$F$4:$F$40,0),MATCH(D35,'[3]事業リスト（ＢＤ）'!$K$3:$Q$3,0)),"")</f>
        <v/>
      </c>
      <c r="G35" s="199"/>
      <c r="H35" s="199"/>
      <c r="I35" s="195">
        <f>G35-H35</f>
        <v>0</v>
      </c>
      <c r="J35" s="199"/>
      <c r="K35" s="199"/>
      <c r="L35" s="199"/>
      <c r="M35" s="192"/>
      <c r="N35" s="191">
        <f>IFERROR(IF(M35="-","-",L35-M35),"")</f>
        <v>0</v>
      </c>
      <c r="O35" s="190"/>
      <c r="P35" s="180" t="str">
        <f>IFERROR(IF(OR(E35="a",E35="b"),MIN(I35,L35),IF(E35="c",MIN(MIN(I35,L35)*F35,O35),IF(E35="d",MIN(L35,I35,O35),IF(E35="k",MIN(L35*F35,O35),IF(OR(E35="e",E35="f"),MIN(I35,L35,O35),IF(E35="g",MIN(MIN(I35,L35)*2/3,O35),IF(E35="g'",MIN(MIN(I35,L35)*2/3,O35),IF(E35="g''",MIN(MIN(I35,L35)*3/4,O35),IF(E35="g'''",MIN(MIN(I35,L35)*1/2,O35),IF(E35="j",MIN(MIN(I35,N35)*F35,O35),IF(E35="h",MIN(I35,N35),IF(E35="i",MIN(I35,N35,O35),"")))))))))))),"")</f>
        <v/>
      </c>
      <c r="Q35" s="179" t="str">
        <f>IFERROR(IF($E35="a",$P35,IF(OR($E35="b",$E35="e",$E35="f",$E35="h",$E35="i"),$P35*$F35,IF($E35="c",ROUNDDOWN($P35,0),IF($E35="j",ROUNDDOWN(P35,0),IF($E35="d",MIN($I35,$L35,$O35),IF($E35="g",$P35*1/2,IF($E35="g'",$P35*2/3,IF($E35="g''",$P35*2/3,IF($E35="g''",$P35*1/2,IF($E35="g'''",$P35*1/2,IF($E35="k",$P35,""))))))))))),"")</f>
        <v/>
      </c>
      <c r="R35" s="189"/>
      <c r="S35" s="179" t="str">
        <f>IFERROR(ROUNDDOWN($Q35-$R35,-3),"")</f>
        <v/>
      </c>
      <c r="T35" s="157" t="str">
        <f>IF(D35=[3]プルダウン!$C$4,"直接",IF(D35=[3]プルダウン!$C$5,"直接",IF(D35=[3]プルダウン!$C$6,"直接","間接")))</f>
        <v>間接</v>
      </c>
    </row>
    <row r="36" spans="2:20">
      <c r="B36" s="198"/>
      <c r="C36" s="200"/>
      <c r="D36" s="196"/>
      <c r="E36" s="185" t="str">
        <f>IFERROR(VLOOKUP($B36&amp;$D36,'[3]数式用 (2)'!$F$3:$H$117,3,FALSE),"")</f>
        <v/>
      </c>
      <c r="F36" s="184" t="str">
        <f>IFERROR(INDEX('[3]事業リスト（ＢＤ）'!$K$4:$Q$40,MATCH(B36,'[3]事業リスト（ＢＤ）'!$F$4:$F$40,0),MATCH(D36,'[3]事業リスト（ＢＤ）'!$K$3:$Q$3,0)),"")</f>
        <v/>
      </c>
      <c r="G36" s="199"/>
      <c r="H36" s="199"/>
      <c r="I36" s="195">
        <f>G36-H36</f>
        <v>0</v>
      </c>
      <c r="J36" s="199"/>
      <c r="K36" s="199"/>
      <c r="L36" s="199"/>
      <c r="M36" s="192"/>
      <c r="N36" s="191">
        <f>IFERROR(IF(M36="-","-",L36-M36),"")</f>
        <v>0</v>
      </c>
      <c r="O36" s="190"/>
      <c r="P36" s="180" t="str">
        <f>IFERROR(IF(OR(E36="a",E36="b"),MIN(I36,L36),IF(E36="c",MIN(MIN(I36,L36)*F36,O36),IF(E36="d",MIN(L36,I36,O36),IF(E36="k",MIN(L36*F36,O36),IF(OR(E36="e",E36="f"),MIN(I36,L36,O36),IF(E36="g",MIN(MIN(I36,L36)*2/3,O36),IF(E36="g'",MIN(MIN(I36,L36)*2/3,O36),IF(E36="g''",MIN(MIN(I36,L36)*3/4,O36),IF(E36="g'''",MIN(MIN(I36,L36)*1/2,O36),IF(E36="j",MIN(MIN(I36,N36)*F36,O36),IF(E36="h",MIN(I36,N36),IF(E36="i",MIN(I36,N36,O36),"")))))))))))),"")</f>
        <v/>
      </c>
      <c r="Q36" s="179" t="str">
        <f>IFERROR(IF($E36="a",$P36,IF(OR($E36="b",$E36="e",$E36="f",$E36="h",$E36="i"),$P36*$F36,IF($E36="c",ROUNDDOWN($P36,0),IF($E36="j",ROUNDDOWN(P36,0),IF($E36="d",MIN($I36,$L36,$O36),IF($E36="g",$P36*1/2,IF($E36="g'",$P36*2/3,IF($E36="g''",$P36*2/3,IF($E36="g''",$P36*1/2,IF($E36="g'''",$P36*1/2,IF($E36="k",$P36,""))))))))))),"")</f>
        <v/>
      </c>
      <c r="R36" s="189"/>
      <c r="S36" s="179" t="str">
        <f>IFERROR(ROUNDDOWN($Q36-$R36,-3),"")</f>
        <v/>
      </c>
      <c r="T36" s="157" t="str">
        <f>IF(D36=[3]プルダウン!$C$4,"直接",IF(D36=[3]プルダウン!$C$5,"直接",IF(D36=[3]プルダウン!$C$6,"直接","間接")))</f>
        <v>間接</v>
      </c>
    </row>
    <row r="37" spans="2:20">
      <c r="B37" s="198"/>
      <c r="C37" s="200"/>
      <c r="D37" s="196"/>
      <c r="E37" s="185" t="str">
        <f>IFERROR(VLOOKUP($B37&amp;$D37,'[3]数式用 (2)'!$F$3:$H$117,3,FALSE),"")</f>
        <v/>
      </c>
      <c r="F37" s="184" t="str">
        <f>IFERROR(INDEX('[3]事業リスト（ＢＤ）'!$K$4:$Q$40,MATCH(B37,'[3]事業リスト（ＢＤ）'!$F$4:$F$40,0),MATCH(D37,'[3]事業リスト（ＢＤ）'!$K$3:$Q$3,0)),"")</f>
        <v/>
      </c>
      <c r="G37" s="199"/>
      <c r="H37" s="199"/>
      <c r="I37" s="195">
        <f>G37-H37</f>
        <v>0</v>
      </c>
      <c r="J37" s="199"/>
      <c r="K37" s="199"/>
      <c r="L37" s="199"/>
      <c r="M37" s="192"/>
      <c r="N37" s="191">
        <f>IFERROR(IF(M37="-","-",L37-M37),"")</f>
        <v>0</v>
      </c>
      <c r="O37" s="190"/>
      <c r="P37" s="180" t="str">
        <f>IFERROR(IF(OR(E37="a",E37="b"),MIN(I37,L37),IF(E37="c",MIN(MIN(I37,L37)*F37,O37),IF(E37="d",MIN(L37,I37,O37),IF(E37="k",MIN(L37*F37,O37),IF(OR(E37="e",E37="f"),MIN(I37,L37,O37),IF(E37="g",MIN(MIN(I37,L37)*2/3,O37),IF(E37="g'",MIN(MIN(I37,L37)*2/3,O37),IF(E37="g''",MIN(MIN(I37,L37)*3/4,O37),IF(E37="g'''",MIN(MIN(I37,L37)*1/2,O37),IF(E37="j",MIN(MIN(I37,N37)*F37,O37),IF(E37="h",MIN(I37,N37),IF(E37="i",MIN(I37,N37,O37),"")))))))))))),"")</f>
        <v/>
      </c>
      <c r="Q37" s="179" t="str">
        <f>IFERROR(IF($E37="a",$P37,IF(OR($E37="b",$E37="e",$E37="f",$E37="h",$E37="i"),$P37*$F37,IF($E37="c",ROUNDDOWN($P37,0),IF($E37="j",ROUNDDOWN(P37,0),IF($E37="d",MIN($I37,$L37,$O37),IF($E37="g",$P37*1/2,IF($E37="g'",$P37*2/3,IF($E37="g''",$P37*2/3,IF($E37="g''",$P37*1/2,IF($E37="g'''",$P37*1/2,IF($E37="k",$P37,""))))))))))),"")</f>
        <v/>
      </c>
      <c r="R37" s="189"/>
      <c r="S37" s="179" t="str">
        <f>IFERROR(ROUNDDOWN($Q37-$R37,-3),"")</f>
        <v/>
      </c>
      <c r="T37" s="157" t="str">
        <f>IF(D37=[3]プルダウン!$C$4,"直接",IF(D37=[3]プルダウン!$C$5,"直接",IF(D37=[3]プルダウン!$C$6,"直接","間接")))</f>
        <v>間接</v>
      </c>
    </row>
    <row r="38" spans="2:20">
      <c r="B38" s="198"/>
      <c r="C38" s="200"/>
      <c r="D38" s="196"/>
      <c r="E38" s="185" t="str">
        <f>IFERROR(VLOOKUP($B38&amp;$D38,'[3]数式用 (2)'!$F$3:$H$117,3,FALSE),"")</f>
        <v/>
      </c>
      <c r="F38" s="184" t="str">
        <f>IFERROR(INDEX('[3]事業リスト（ＢＤ）'!$K$4:$Q$40,MATCH(B38,'[3]事業リスト（ＢＤ）'!$F$4:$F$40,0),MATCH(D38,'[3]事業リスト（ＢＤ）'!$K$3:$Q$3,0)),"")</f>
        <v/>
      </c>
      <c r="G38" s="199"/>
      <c r="H38" s="199"/>
      <c r="I38" s="195">
        <f>G38-H38</f>
        <v>0</v>
      </c>
      <c r="J38" s="199"/>
      <c r="K38" s="199"/>
      <c r="L38" s="199"/>
      <c r="M38" s="192"/>
      <c r="N38" s="191">
        <f>IFERROR(IF(M38="-","-",L38-M38),"")</f>
        <v>0</v>
      </c>
      <c r="O38" s="190"/>
      <c r="P38" s="180" t="str">
        <f>IFERROR(IF(OR(E38="a",E38="b"),MIN(I38,L38),IF(E38="c",MIN(MIN(I38,L38)*F38,O38),IF(E38="d",MIN(L38,I38,O38),IF(E38="k",MIN(L38*F38,O38),IF(OR(E38="e",E38="f"),MIN(I38,L38,O38),IF(E38="g",MIN(MIN(I38,L38)*2/3,O38),IF(E38="g'",MIN(MIN(I38,L38)*2/3,O38),IF(E38="g''",MIN(MIN(I38,L38)*3/4,O38),IF(E38="g'''",MIN(MIN(I38,L38)*1/2,O38),IF(E38="j",MIN(MIN(I38,N38)*F38,O38),IF(E38="h",MIN(I38,N38),IF(E38="i",MIN(I38,N38,O38),"")))))))))))),"")</f>
        <v/>
      </c>
      <c r="Q38" s="179" t="str">
        <f>IFERROR(IF($E38="a",$P38,IF(OR($E38="b",$E38="e",$E38="f",$E38="h",$E38="i"),$P38*$F38,IF($E38="c",ROUNDDOWN($P38,0),IF($E38="j",ROUNDDOWN(P38,0),IF($E38="d",MIN($I38,$L38,$O38),IF($E38="g",$P38*1/2,IF($E38="g'",$P38*2/3,IF($E38="g''",$P38*2/3,IF($E38="g''",$P38*1/2,IF($E38="g'''",$P38*1/2,IF($E38="k",$P38,""))))))))))),"")</f>
        <v/>
      </c>
      <c r="R38" s="189"/>
      <c r="S38" s="179" t="str">
        <f>IFERROR(ROUNDDOWN($Q38-$R38,-3),"")</f>
        <v/>
      </c>
      <c r="T38" s="157" t="str">
        <f>IF(D38=[3]プルダウン!$C$4,"直接",IF(D38=[3]プルダウン!$C$5,"直接",IF(D38=[3]プルダウン!$C$6,"直接","間接")))</f>
        <v>間接</v>
      </c>
    </row>
    <row r="39" spans="2:20">
      <c r="B39" s="198"/>
      <c r="C39" s="200"/>
      <c r="D39" s="196"/>
      <c r="E39" s="185" t="str">
        <f>IFERROR(VLOOKUP($B39&amp;$D39,'[3]数式用 (2)'!$F$3:$H$117,3,FALSE),"")</f>
        <v/>
      </c>
      <c r="F39" s="184" t="str">
        <f>IFERROR(INDEX('[3]事業リスト（ＢＤ）'!$K$4:$Q$40,MATCH(B39,'[3]事業リスト（ＢＤ）'!$F$4:$F$40,0),MATCH(D39,'[3]事業リスト（ＢＤ）'!$K$3:$Q$3,0)),"")</f>
        <v/>
      </c>
      <c r="G39" s="199"/>
      <c r="H39" s="199"/>
      <c r="I39" s="195">
        <f>G39-H39</f>
        <v>0</v>
      </c>
      <c r="J39" s="199"/>
      <c r="K39" s="199"/>
      <c r="L39" s="199"/>
      <c r="M39" s="192"/>
      <c r="N39" s="191">
        <f>IFERROR(IF(M39="-","-",L39-M39),"")</f>
        <v>0</v>
      </c>
      <c r="O39" s="190"/>
      <c r="P39" s="180" t="str">
        <f>IFERROR(IF(OR(E39="a",E39="b"),MIN(I39,L39),IF(E39="c",MIN(MIN(I39,L39)*F39,O39),IF(E39="d",MIN(L39,I39,O39),IF(E39="k",MIN(L39*F39,O39),IF(OR(E39="e",E39="f"),MIN(I39,L39,O39),IF(E39="g",MIN(MIN(I39,L39)*2/3,O39),IF(E39="g'",MIN(MIN(I39,L39)*2/3,O39),IF(E39="g''",MIN(MIN(I39,L39)*3/4,O39),IF(E39="g'''",MIN(MIN(I39,L39)*1/2,O39),IF(E39="j",MIN(MIN(I39,N39)*F39,O39),IF(E39="h",MIN(I39,N39),IF(E39="i",MIN(I39,N39,O39),"")))))))))))),"")</f>
        <v/>
      </c>
      <c r="Q39" s="179" t="str">
        <f>IFERROR(IF($E39="a",$P39,IF(OR($E39="b",$E39="e",$E39="f",$E39="h",$E39="i"),$P39*$F39,IF($E39="c",ROUNDDOWN($P39,0),IF($E39="j",ROUNDDOWN(P39,0),IF($E39="d",MIN($I39,$L39,$O39),IF($E39="g",$P39*1/2,IF($E39="g'",$P39*2/3,IF($E39="g''",$P39*2/3,IF($E39="g''",$P39*1/2,IF($E39="g'''",$P39*1/2,IF($E39="k",$P39,""))))))))))),"")</f>
        <v/>
      </c>
      <c r="R39" s="189"/>
      <c r="S39" s="179" t="str">
        <f>IFERROR(ROUNDDOWN($Q39-$R39,-3),"")</f>
        <v/>
      </c>
      <c r="T39" s="157" t="str">
        <f>IF(D39=[3]プルダウン!$C$4,"直接",IF(D39=[3]プルダウン!$C$5,"直接",IF(D39=[3]プルダウン!$C$6,"直接","間接")))</f>
        <v>間接</v>
      </c>
    </row>
    <row r="40" spans="2:20">
      <c r="B40" s="198"/>
      <c r="C40" s="200"/>
      <c r="D40" s="196"/>
      <c r="E40" s="185" t="str">
        <f>IFERROR(VLOOKUP($B40&amp;$D40,'[3]数式用 (2)'!$F$3:$H$117,3,FALSE),"")</f>
        <v/>
      </c>
      <c r="F40" s="184" t="str">
        <f>IFERROR(INDEX('[3]事業リスト（ＢＤ）'!$K$4:$Q$40,MATCH(B40,'[3]事業リスト（ＢＤ）'!$F$4:$F$40,0),MATCH(D40,'[3]事業リスト（ＢＤ）'!$K$3:$Q$3,0)),"")</f>
        <v/>
      </c>
      <c r="G40" s="199"/>
      <c r="H40" s="199"/>
      <c r="I40" s="195">
        <f>G40-H40</f>
        <v>0</v>
      </c>
      <c r="J40" s="199"/>
      <c r="K40" s="199"/>
      <c r="L40" s="199"/>
      <c r="M40" s="192"/>
      <c r="N40" s="191">
        <f>IFERROR(IF(M40="-","-",L40-M40),"")</f>
        <v>0</v>
      </c>
      <c r="O40" s="190"/>
      <c r="P40" s="180" t="str">
        <f>IFERROR(IF(OR(E40="a",E40="b"),MIN(I40,L40),IF(E40="c",MIN(MIN(I40,L40)*F40,O40),IF(E40="d",MIN(L40,I40,O40),IF(E40="k",MIN(L40*F40,O40),IF(OR(E40="e",E40="f"),MIN(I40,L40,O40),IF(E40="g",MIN(MIN(I40,L40)*2/3,O40),IF(E40="g'",MIN(MIN(I40,L40)*2/3,O40),IF(E40="g''",MIN(MIN(I40,L40)*3/4,O40),IF(E40="g'''",MIN(MIN(I40,L40)*1/2,O40),IF(E40="j",MIN(MIN(I40,N40)*F40,O40),IF(E40="h",MIN(I40,N40),IF(E40="i",MIN(I40,N40,O40),"")))))))))))),"")</f>
        <v/>
      </c>
      <c r="Q40" s="179" t="str">
        <f>IFERROR(IF($E40="a",$P40,IF(OR($E40="b",$E40="e",$E40="f",$E40="h",$E40="i"),$P40*$F40,IF($E40="c",ROUNDDOWN($P40,0),IF($E40="j",ROUNDDOWN(P40,0),IF($E40="d",MIN($I40,$L40,$O40),IF($E40="g",$P40*1/2,IF($E40="g'",$P40*2/3,IF($E40="g''",$P40*2/3,IF($E40="g''",$P40*1/2,IF($E40="g'''",$P40*1/2,IF($E40="k",$P40,""))))))))))),"")</f>
        <v/>
      </c>
      <c r="R40" s="189"/>
      <c r="S40" s="179" t="str">
        <f>IFERROR(ROUNDDOWN($Q40-$R40,-3),"")</f>
        <v/>
      </c>
      <c r="T40" s="157" t="str">
        <f>IF(D40=[3]プルダウン!$C$4,"直接",IF(D40=[3]プルダウン!$C$5,"直接",IF(D40=[3]プルダウン!$C$6,"直接","間接")))</f>
        <v>間接</v>
      </c>
    </row>
    <row r="41" spans="2:20">
      <c r="B41" s="198"/>
      <c r="C41" s="200"/>
      <c r="D41" s="196"/>
      <c r="E41" s="185" t="str">
        <f>IFERROR(VLOOKUP($B41&amp;$D41,'[3]数式用 (2)'!$F$3:$H$117,3,FALSE),"")</f>
        <v/>
      </c>
      <c r="F41" s="184" t="str">
        <f>IFERROR(INDEX('[3]事業リスト（ＢＤ）'!$K$4:$Q$40,MATCH(B41,'[3]事業リスト（ＢＤ）'!$F$4:$F$40,0),MATCH(D41,'[3]事業リスト（ＢＤ）'!$K$3:$Q$3,0)),"")</f>
        <v/>
      </c>
      <c r="G41" s="199"/>
      <c r="H41" s="199"/>
      <c r="I41" s="195">
        <f>G41-H41</f>
        <v>0</v>
      </c>
      <c r="J41" s="199"/>
      <c r="K41" s="199"/>
      <c r="L41" s="199"/>
      <c r="M41" s="192"/>
      <c r="N41" s="191">
        <f>IFERROR(IF(M41="-","-",L41-M41),"")</f>
        <v>0</v>
      </c>
      <c r="O41" s="190"/>
      <c r="P41" s="180" t="str">
        <f>IFERROR(IF(OR(E41="a",E41="b"),MIN(I41,L41),IF(E41="c",MIN(MIN(I41,L41)*F41,O41),IF(E41="d",MIN(L41,I41,O41),IF(E41="k",MIN(L41*F41,O41),IF(OR(E41="e",E41="f"),MIN(I41,L41,O41),IF(E41="g",MIN(MIN(I41,L41)*2/3,O41),IF(E41="g'",MIN(MIN(I41,L41)*2/3,O41),IF(E41="g''",MIN(MIN(I41,L41)*3/4,O41),IF(E41="g'''",MIN(MIN(I41,L41)*1/2,O41),IF(E41="j",MIN(MIN(I41,N41)*F41,O41),IF(E41="h",MIN(I41,N41),IF(E41="i",MIN(I41,N41,O41),"")))))))))))),"")</f>
        <v/>
      </c>
      <c r="Q41" s="179" t="str">
        <f>IFERROR(IF($E41="a",$P41,IF(OR($E41="b",$E41="e",$E41="f",$E41="h",$E41="i"),$P41*$F41,IF($E41="c",ROUNDDOWN($P41,0),IF($E41="j",ROUNDDOWN(P41,0),IF($E41="d",MIN($I41,$L41,$O41),IF($E41="g",$P41*1/2,IF($E41="g'",$P41*2/3,IF($E41="g''",$P41*2/3,IF($E41="g''",$P41*1/2,IF($E41="g'''",$P41*1/2,IF($E41="k",$P41,""))))))))))),"")</f>
        <v/>
      </c>
      <c r="R41" s="189"/>
      <c r="S41" s="179" t="str">
        <f>IFERROR(ROUNDDOWN($Q41-$R41,-3),"")</f>
        <v/>
      </c>
      <c r="T41" s="157" t="str">
        <f>IF(D41=[3]プルダウン!$C$4,"直接",IF(D41=[3]プルダウン!$C$5,"直接",IF(D41=[3]プルダウン!$C$6,"直接","間接")))</f>
        <v>間接</v>
      </c>
    </row>
    <row r="42" spans="2:20">
      <c r="B42" s="198"/>
      <c r="C42" s="200"/>
      <c r="D42" s="196"/>
      <c r="E42" s="185" t="str">
        <f>IFERROR(VLOOKUP($B42&amp;$D42,'[3]数式用 (2)'!$F$3:$H$117,3,FALSE),"")</f>
        <v/>
      </c>
      <c r="F42" s="184" t="str">
        <f>IFERROR(INDEX('[3]事業リスト（ＢＤ）'!$K$4:$Q$40,MATCH(B42,'[3]事業リスト（ＢＤ）'!$F$4:$F$40,0),MATCH(D42,'[3]事業リスト（ＢＤ）'!$K$3:$Q$3,0)),"")</f>
        <v/>
      </c>
      <c r="G42" s="199"/>
      <c r="H42" s="199"/>
      <c r="I42" s="195">
        <f>G42-H42</f>
        <v>0</v>
      </c>
      <c r="J42" s="199"/>
      <c r="K42" s="199"/>
      <c r="L42" s="199"/>
      <c r="M42" s="192"/>
      <c r="N42" s="191">
        <f>IFERROR(IF(M42="-","-",L42-M42),"")</f>
        <v>0</v>
      </c>
      <c r="O42" s="190"/>
      <c r="P42" s="180" t="str">
        <f>IFERROR(IF(OR(E42="a",E42="b"),MIN(I42,L42),IF(E42="c",MIN(MIN(I42,L42)*F42,O42),IF(E42="d",MIN(L42,I42,O42),IF(E42="k",MIN(L42*F42,O42),IF(OR(E42="e",E42="f"),MIN(I42,L42,O42),IF(E42="g",MIN(MIN(I42,L42)*2/3,O42),IF(E42="g'",MIN(MIN(I42,L42)*2/3,O42),IF(E42="g''",MIN(MIN(I42,L42)*3/4,O42),IF(E42="g'''",MIN(MIN(I42,L42)*1/2,O42),IF(E42="j",MIN(MIN(I42,N42)*F42,O42),IF(E42="h",MIN(I42,N42),IF(E42="i",MIN(I42,N42,O42),"")))))))))))),"")</f>
        <v/>
      </c>
      <c r="Q42" s="179" t="str">
        <f>IFERROR(IF($E42="a",$P42,IF(OR($E42="b",$E42="e",$E42="f",$E42="h",$E42="i"),$P42*$F42,IF($E42="c",ROUNDDOWN($P42,0),IF($E42="j",ROUNDDOWN(P42,0),IF($E42="d",MIN($I42,$L42,$O42),IF($E42="g",$P42*1/2,IF($E42="g'",$P42*2/3,IF($E42="g''",$P42*2/3,IF($E42="g''",$P42*1/2,IF($E42="g'''",$P42*1/2,IF($E42="k",$P42,""))))))))))),"")</f>
        <v/>
      </c>
      <c r="R42" s="189"/>
      <c r="S42" s="179" t="str">
        <f>IFERROR(ROUNDDOWN($Q42-$R42,-3),"")</f>
        <v/>
      </c>
      <c r="T42" s="157" t="str">
        <f>IF(D42=[3]プルダウン!$C$4,"直接",IF(D42=[3]プルダウン!$C$5,"直接",IF(D42=[3]プルダウン!$C$6,"直接","間接")))</f>
        <v>間接</v>
      </c>
    </row>
    <row r="43" spans="2:20">
      <c r="B43" s="198"/>
      <c r="C43" s="200"/>
      <c r="D43" s="196"/>
      <c r="E43" s="185" t="str">
        <f>IFERROR(VLOOKUP($B43&amp;$D43,'[3]数式用 (2)'!$F$3:$H$117,3,FALSE),"")</f>
        <v/>
      </c>
      <c r="F43" s="184" t="str">
        <f>IFERROR(INDEX('[3]事業リスト（ＢＤ）'!$K$4:$Q$40,MATCH(B43,'[3]事業リスト（ＢＤ）'!$F$4:$F$40,0),MATCH(D43,'[3]事業リスト（ＢＤ）'!$K$3:$Q$3,0)),"")</f>
        <v/>
      </c>
      <c r="G43" s="199"/>
      <c r="H43" s="199"/>
      <c r="I43" s="195">
        <f>G43-H43</f>
        <v>0</v>
      </c>
      <c r="J43" s="199"/>
      <c r="K43" s="199"/>
      <c r="L43" s="199"/>
      <c r="M43" s="192"/>
      <c r="N43" s="191">
        <f>IFERROR(IF(M43="-","-",L43-M43),"")</f>
        <v>0</v>
      </c>
      <c r="O43" s="190"/>
      <c r="P43" s="180" t="str">
        <f>IFERROR(IF(OR(E43="a",E43="b"),MIN(I43,L43),IF(E43="c",MIN(MIN(I43,L43)*F43,O43),IF(E43="d",MIN(L43,I43,O43),IF(E43="k",MIN(L43*F43,O43),IF(OR(E43="e",E43="f"),MIN(I43,L43,O43),IF(E43="g",MIN(MIN(I43,L43)*2/3,O43),IF(E43="g'",MIN(MIN(I43,L43)*2/3,O43),IF(E43="g''",MIN(MIN(I43,L43)*3/4,O43),IF(E43="g'''",MIN(MIN(I43,L43)*1/2,O43),IF(E43="j",MIN(MIN(I43,N43)*F43,O43),IF(E43="h",MIN(I43,N43),IF(E43="i",MIN(I43,N43,O43),"")))))))))))),"")</f>
        <v/>
      </c>
      <c r="Q43" s="179" t="str">
        <f>IFERROR(IF($E43="a",$P43,IF(OR($E43="b",$E43="e",$E43="f",$E43="h",$E43="i"),$P43*$F43,IF($E43="c",ROUNDDOWN($P43,0),IF($E43="j",ROUNDDOWN(P43,0),IF($E43="d",MIN($I43,$L43,$O43),IF($E43="g",$P43*1/2,IF($E43="g'",$P43*2/3,IF($E43="g''",$P43*2/3,IF($E43="g''",$P43*1/2,IF($E43="g'''",$P43*1/2,IF($E43="k",$P43,""))))))))))),"")</f>
        <v/>
      </c>
      <c r="R43" s="189"/>
      <c r="S43" s="179" t="str">
        <f>IFERROR(ROUNDDOWN($Q43-$R43,-3),"")</f>
        <v/>
      </c>
      <c r="T43" s="157" t="str">
        <f>IF(D43=[3]プルダウン!$C$4,"直接",IF(D43=[3]プルダウン!$C$5,"直接",IF(D43=[3]プルダウン!$C$6,"直接","間接")))</f>
        <v>間接</v>
      </c>
    </row>
    <row r="44" spans="2:20">
      <c r="B44" s="198"/>
      <c r="C44" s="200"/>
      <c r="D44" s="196"/>
      <c r="E44" s="185" t="str">
        <f>IFERROR(VLOOKUP($B44&amp;$D44,'[3]数式用 (2)'!$F$3:$H$117,3,FALSE),"")</f>
        <v/>
      </c>
      <c r="F44" s="184" t="str">
        <f>IFERROR(INDEX('[3]事業リスト（ＢＤ）'!$K$4:$Q$40,MATCH(B44,'[3]事業リスト（ＢＤ）'!$F$4:$F$40,0),MATCH(D44,'[3]事業リスト（ＢＤ）'!$K$3:$Q$3,0)),"")</f>
        <v/>
      </c>
      <c r="G44" s="199"/>
      <c r="H44" s="199"/>
      <c r="I44" s="195">
        <f>G44-H44</f>
        <v>0</v>
      </c>
      <c r="J44" s="199"/>
      <c r="K44" s="199"/>
      <c r="L44" s="199"/>
      <c r="M44" s="192"/>
      <c r="N44" s="191">
        <f>IFERROR(IF(M44="-","-",L44-M44),"")</f>
        <v>0</v>
      </c>
      <c r="O44" s="190"/>
      <c r="P44" s="180" t="str">
        <f>IFERROR(IF(OR(E44="a",E44="b"),MIN(I44,L44),IF(E44="c",MIN(MIN(I44,L44)*F44,O44),IF(E44="d",MIN(L44,I44,O44),IF(E44="k",MIN(L44*F44,O44),IF(OR(E44="e",E44="f"),MIN(I44,L44,O44),IF(E44="g",MIN(MIN(I44,L44)*2/3,O44),IF(E44="g'",MIN(MIN(I44,L44)*2/3,O44),IF(E44="g''",MIN(MIN(I44,L44)*3/4,O44),IF(E44="g'''",MIN(MIN(I44,L44)*1/2,O44),IF(E44="j",MIN(MIN(I44,N44)*F44,O44),IF(E44="h",MIN(I44,N44),IF(E44="i",MIN(I44,N44,O44),"")))))))))))),"")</f>
        <v/>
      </c>
      <c r="Q44" s="179" t="str">
        <f>IFERROR(IF($E44="a",$P44,IF(OR($E44="b",$E44="e",$E44="f",$E44="h",$E44="i"),$P44*$F44,IF($E44="c",ROUNDDOWN($P44,0),IF($E44="j",ROUNDDOWN(P44,0),IF($E44="d",MIN($I44,$L44,$O44),IF($E44="g",$P44*1/2,IF($E44="g'",$P44*2/3,IF($E44="g''",$P44*2/3,IF($E44="g''",$P44*1/2,IF($E44="g'''",$P44*1/2,IF($E44="k",$P44,""))))))))))),"")</f>
        <v/>
      </c>
      <c r="R44" s="189"/>
      <c r="S44" s="179" t="str">
        <f>IFERROR(ROUNDDOWN($Q44-$R44,-3),"")</f>
        <v/>
      </c>
      <c r="T44" s="157" t="str">
        <f>IF(D44=[3]プルダウン!$C$4,"直接",IF(D44=[3]プルダウン!$C$5,"直接",IF(D44=[3]プルダウン!$C$6,"直接","間接")))</f>
        <v>間接</v>
      </c>
    </row>
    <row r="45" spans="2:20">
      <c r="B45" s="198"/>
      <c r="C45" s="200"/>
      <c r="D45" s="196"/>
      <c r="E45" s="185" t="str">
        <f>IFERROR(VLOOKUP($B45&amp;$D45,'[3]数式用 (2)'!$F$3:$H$117,3,FALSE),"")</f>
        <v/>
      </c>
      <c r="F45" s="184" t="str">
        <f>IFERROR(INDEX('[3]事業リスト（ＢＤ）'!$K$4:$Q$40,MATCH(B45,'[3]事業リスト（ＢＤ）'!$F$4:$F$40,0),MATCH(D45,'[3]事業リスト（ＢＤ）'!$K$3:$Q$3,0)),"")</f>
        <v/>
      </c>
      <c r="G45" s="199"/>
      <c r="H45" s="199"/>
      <c r="I45" s="195">
        <f>G45-H45</f>
        <v>0</v>
      </c>
      <c r="J45" s="199"/>
      <c r="K45" s="199"/>
      <c r="L45" s="199"/>
      <c r="M45" s="192"/>
      <c r="N45" s="191">
        <f>IFERROR(IF(M45="-","-",L45-M45),"")</f>
        <v>0</v>
      </c>
      <c r="O45" s="190"/>
      <c r="P45" s="180" t="str">
        <f>IFERROR(IF(OR(E45="a",E45="b"),MIN(I45,L45),IF(E45="c",MIN(MIN(I45,L45)*F45,O45),IF(E45="d",MIN(L45,I45,O45),IF(E45="k",MIN(L45*F45,O45),IF(OR(E45="e",E45="f"),MIN(I45,L45,O45),IF(E45="g",MIN(MIN(I45,L45)*2/3,O45),IF(E45="g'",MIN(MIN(I45,L45)*2/3,O45),IF(E45="g''",MIN(MIN(I45,L45)*3/4,O45),IF(E45="g'''",MIN(MIN(I45,L45)*1/2,O45),IF(E45="j",MIN(MIN(I45,N45)*F45,O45),IF(E45="h",MIN(I45,N45),IF(E45="i",MIN(I45,N45,O45),"")))))))))))),"")</f>
        <v/>
      </c>
      <c r="Q45" s="179" t="str">
        <f>IFERROR(IF($E45="a",$P45,IF(OR($E45="b",$E45="e",$E45="f",$E45="h",$E45="i"),$P45*$F45,IF($E45="c",ROUNDDOWN($P45,0),IF($E45="j",ROUNDDOWN(P45,0),IF($E45="d",MIN($I45,$L45,$O45),IF($E45="g",$P45*1/2,IF($E45="g'",$P45*2/3,IF($E45="g''",$P45*2/3,IF($E45="g''",$P45*1/2,IF($E45="g'''",$P45*1/2,IF($E45="k",$P45,""))))))))))),"")</f>
        <v/>
      </c>
      <c r="R45" s="189"/>
      <c r="S45" s="179" t="str">
        <f>IFERROR(ROUNDDOWN($Q45-$R45,-3),"")</f>
        <v/>
      </c>
      <c r="T45" s="157" t="str">
        <f>IF(D45=[3]プルダウン!$C$4,"直接",IF(D45=[3]プルダウン!$C$5,"直接",IF(D45=[3]プルダウン!$C$6,"直接","間接")))</f>
        <v>間接</v>
      </c>
    </row>
    <row r="46" spans="2:20">
      <c r="B46" s="198"/>
      <c r="C46" s="200"/>
      <c r="D46" s="196"/>
      <c r="E46" s="185" t="str">
        <f>IFERROR(VLOOKUP($B46&amp;$D46,'[3]数式用 (2)'!$F$3:$H$117,3,FALSE),"")</f>
        <v/>
      </c>
      <c r="F46" s="184" t="str">
        <f>IFERROR(INDEX('[3]事業リスト（ＢＤ）'!$K$4:$Q$40,MATCH(B46,'[3]事業リスト（ＢＤ）'!$F$4:$F$40,0),MATCH(D46,'[3]事業リスト（ＢＤ）'!$K$3:$Q$3,0)),"")</f>
        <v/>
      </c>
      <c r="G46" s="199"/>
      <c r="H46" s="199"/>
      <c r="I46" s="195">
        <f>G46-H46</f>
        <v>0</v>
      </c>
      <c r="J46" s="199"/>
      <c r="K46" s="199"/>
      <c r="L46" s="199"/>
      <c r="M46" s="192"/>
      <c r="N46" s="191">
        <f>IFERROR(IF(M46="-","-",L46-M46),"")</f>
        <v>0</v>
      </c>
      <c r="O46" s="190"/>
      <c r="P46" s="180" t="str">
        <f>IFERROR(IF(OR(E46="a",E46="b"),MIN(I46,L46),IF(E46="c",MIN(MIN(I46,L46)*F46,O46),IF(E46="d",MIN(L46,I46,O46),IF(E46="k",MIN(L46*F46,O46),IF(OR(E46="e",E46="f"),MIN(I46,L46,O46),IF(E46="g",MIN(MIN(I46,L46)*2/3,O46),IF(E46="g'",MIN(MIN(I46,L46)*2/3,O46),IF(E46="g''",MIN(MIN(I46,L46)*3/4,O46),IF(E46="g'''",MIN(MIN(I46,L46)*1/2,O46),IF(E46="j",MIN(MIN(I46,N46)*F46,O46),IF(E46="h",MIN(I46,N46),IF(E46="i",MIN(I46,N46,O46),"")))))))))))),"")</f>
        <v/>
      </c>
      <c r="Q46" s="179" t="str">
        <f>IFERROR(IF($E46="a",$P46,IF(OR($E46="b",$E46="e",$E46="f",$E46="h",$E46="i"),$P46*$F46,IF($E46="c",ROUNDDOWN($P46,0),IF($E46="j",ROUNDDOWN(P46,0),IF($E46="d",MIN($I46,$L46,$O46),IF($E46="g",$P46*1/2,IF($E46="g'",$P46*2/3,IF($E46="g''",$P46*2/3,IF($E46="g''",$P46*1/2,IF($E46="g'''",$P46*1/2,IF($E46="k",$P46,""))))))))))),"")</f>
        <v/>
      </c>
      <c r="R46" s="189"/>
      <c r="S46" s="179" t="str">
        <f>IFERROR(ROUNDDOWN($Q46-$R46,-3),"")</f>
        <v/>
      </c>
      <c r="T46" s="157" t="str">
        <f>IF(D46=[3]プルダウン!$C$4,"直接",IF(D46=[3]プルダウン!$C$5,"直接",IF(D46=[3]プルダウン!$C$6,"直接","間接")))</f>
        <v>間接</v>
      </c>
    </row>
    <row r="47" spans="2:20">
      <c r="B47" s="198"/>
      <c r="C47" s="200"/>
      <c r="D47" s="196"/>
      <c r="E47" s="185" t="str">
        <f>IFERROR(VLOOKUP($B47&amp;$D47,'[3]数式用 (2)'!$F$3:$H$117,3,FALSE),"")</f>
        <v/>
      </c>
      <c r="F47" s="184" t="str">
        <f>IFERROR(INDEX('[3]事業リスト（ＢＤ）'!$K$4:$Q$40,MATCH(B47,'[3]事業リスト（ＢＤ）'!$F$4:$F$40,0),MATCH(D47,'[3]事業リスト（ＢＤ）'!$K$3:$Q$3,0)),"")</f>
        <v/>
      </c>
      <c r="G47" s="199"/>
      <c r="H47" s="199"/>
      <c r="I47" s="195">
        <f>G47-H47</f>
        <v>0</v>
      </c>
      <c r="J47" s="199"/>
      <c r="K47" s="199"/>
      <c r="L47" s="199"/>
      <c r="M47" s="192"/>
      <c r="N47" s="191">
        <f>IFERROR(IF(M47="-","-",L47-M47),"")</f>
        <v>0</v>
      </c>
      <c r="O47" s="190"/>
      <c r="P47" s="180" t="str">
        <f>IFERROR(IF(OR(E47="a",E47="b"),MIN(I47,L47),IF(E47="c",MIN(MIN(I47,L47)*F47,O47),IF(E47="d",MIN(L47,I47,O47),IF(E47="k",MIN(L47*F47,O47),IF(OR(E47="e",E47="f"),MIN(I47,L47,O47),IF(E47="g",MIN(MIN(I47,L47)*2/3,O47),IF(E47="g'",MIN(MIN(I47,L47)*2/3,O47),IF(E47="g''",MIN(MIN(I47,L47)*3/4,O47),IF(E47="g'''",MIN(MIN(I47,L47)*1/2,O47),IF(E47="j",MIN(MIN(I47,N47)*F47,O47),IF(E47="h",MIN(I47,N47),IF(E47="i",MIN(I47,N47,O47),"")))))))))))),"")</f>
        <v/>
      </c>
      <c r="Q47" s="179" t="str">
        <f>IFERROR(IF($E47="a",$P47,IF(OR($E47="b",$E47="e",$E47="f",$E47="h",$E47="i"),$P47*$F47,IF($E47="c",ROUNDDOWN($P47,0),IF($E47="j",ROUNDDOWN(P47,0),IF($E47="d",MIN($I47,$L47,$O47),IF($E47="g",$P47*1/2,IF($E47="g'",$P47*2/3,IF($E47="g''",$P47*2/3,IF($E47="g''",$P47*1/2,IF($E47="g'''",$P47*1/2,IF($E47="k",$P47,""))))))))))),"")</f>
        <v/>
      </c>
      <c r="R47" s="189"/>
      <c r="S47" s="179" t="str">
        <f>IFERROR(ROUNDDOWN($Q47-$R47,-3),"")</f>
        <v/>
      </c>
      <c r="T47" s="157" t="str">
        <f>IF(D47=[3]プルダウン!$C$4,"直接",IF(D47=[3]プルダウン!$C$5,"直接",IF(D47=[3]プルダウン!$C$6,"直接","間接")))</f>
        <v>間接</v>
      </c>
    </row>
    <row r="48" spans="2:20">
      <c r="B48" s="198"/>
      <c r="C48" s="200"/>
      <c r="D48" s="196"/>
      <c r="E48" s="185" t="str">
        <f>IFERROR(VLOOKUP($B48&amp;$D48,'[3]数式用 (2)'!$F$3:$H$117,3,FALSE),"")</f>
        <v/>
      </c>
      <c r="F48" s="184" t="str">
        <f>IFERROR(INDEX('[3]事業リスト（ＢＤ）'!$K$4:$Q$40,MATCH(B48,'[3]事業リスト（ＢＤ）'!$F$4:$F$40,0),MATCH(D48,'[3]事業リスト（ＢＤ）'!$K$3:$Q$3,0)),"")</f>
        <v/>
      </c>
      <c r="G48" s="199"/>
      <c r="H48" s="199"/>
      <c r="I48" s="195">
        <f>G48-H48</f>
        <v>0</v>
      </c>
      <c r="J48" s="199"/>
      <c r="K48" s="199"/>
      <c r="L48" s="199"/>
      <c r="M48" s="192"/>
      <c r="N48" s="191">
        <f>IFERROR(IF(M48="-","-",L48-M48),"")</f>
        <v>0</v>
      </c>
      <c r="O48" s="190"/>
      <c r="P48" s="180" t="str">
        <f>IFERROR(IF(OR(E48="a",E48="b"),MIN(I48,L48),IF(E48="c",MIN(MIN(I48,L48)*F48,O48),IF(E48="d",MIN(L48,I48,O48),IF(E48="k",MIN(L48*F48,O48),IF(OR(E48="e",E48="f"),MIN(I48,L48,O48),IF(E48="g",MIN(MIN(I48,L48)*2/3,O48),IF(E48="g'",MIN(MIN(I48,L48)*2/3,O48),IF(E48="g''",MIN(MIN(I48,L48)*3/4,O48),IF(E48="g'''",MIN(MIN(I48,L48)*1/2,O48),IF(E48="j",MIN(MIN(I48,N48)*F48,O48),IF(E48="h",MIN(I48,N48),IF(E48="i",MIN(I48,N48,O48),"")))))))))))),"")</f>
        <v/>
      </c>
      <c r="Q48" s="179" t="str">
        <f>IFERROR(IF($E48="a",$P48,IF(OR($E48="b",$E48="e",$E48="f",$E48="h",$E48="i"),$P48*$F48,IF($E48="c",ROUNDDOWN($P48,0),IF($E48="j",ROUNDDOWN(P48,0),IF($E48="d",MIN($I48,$L48,$O48),IF($E48="g",$P48*1/2,IF($E48="g'",$P48*2/3,IF($E48="g''",$P48*2/3,IF($E48="g''",$P48*1/2,IF($E48="g'''",$P48*1/2,IF($E48="k",$P48,""))))))))))),"")</f>
        <v/>
      </c>
      <c r="R48" s="189"/>
      <c r="S48" s="179" t="str">
        <f>IFERROR(ROUNDDOWN($Q48-$R48,-3),"")</f>
        <v/>
      </c>
      <c r="T48" s="157" t="str">
        <f>IF(D48=[3]プルダウン!$C$4,"直接",IF(D48=[3]プルダウン!$C$5,"直接",IF(D48=[3]プルダウン!$C$6,"直接","間接")))</f>
        <v>間接</v>
      </c>
    </row>
    <row r="49" spans="1:20">
      <c r="B49" s="198"/>
      <c r="C49" s="200"/>
      <c r="D49" s="196"/>
      <c r="E49" s="185" t="str">
        <f>IFERROR(VLOOKUP($B49&amp;$D49,'[3]数式用 (2)'!$F$3:$H$117,3,FALSE),"")</f>
        <v/>
      </c>
      <c r="F49" s="184" t="str">
        <f>IFERROR(INDEX('[3]事業リスト（ＢＤ）'!$K$4:$Q$40,MATCH(B49,'[3]事業リスト（ＢＤ）'!$F$4:$F$40,0),MATCH(D49,'[3]事業リスト（ＢＤ）'!$K$3:$Q$3,0)),"")</f>
        <v/>
      </c>
      <c r="G49" s="199"/>
      <c r="H49" s="199"/>
      <c r="I49" s="195">
        <f>G49-H49</f>
        <v>0</v>
      </c>
      <c r="J49" s="199"/>
      <c r="K49" s="199"/>
      <c r="L49" s="199"/>
      <c r="M49" s="192"/>
      <c r="N49" s="191">
        <f>IFERROR(IF(M49="-","-",L49-M49),"")</f>
        <v>0</v>
      </c>
      <c r="O49" s="190"/>
      <c r="P49" s="180" t="str">
        <f>IFERROR(IF(OR(E49="a",E49="b"),MIN(I49,L49),IF(E49="c",MIN(MIN(I49,L49)*F49,O49),IF(E49="d",MIN(L49,I49,O49),IF(E49="k",MIN(L49*F49,O49),IF(OR(E49="e",E49="f"),MIN(I49,L49,O49),IF(E49="g",MIN(MIN(I49,L49)*2/3,O49),IF(E49="g'",MIN(MIN(I49,L49)*2/3,O49),IF(E49="g''",MIN(MIN(I49,L49)*3/4,O49),IF(E49="g'''",MIN(MIN(I49,L49)*1/2,O49),IF(E49="j",MIN(MIN(I49,N49)*F49,O49),IF(E49="h",MIN(I49,N49),IF(E49="i",MIN(I49,N49,O49),"")))))))))))),"")</f>
        <v/>
      </c>
      <c r="Q49" s="179" t="str">
        <f>IFERROR(IF($E49="a",$P49,IF(OR($E49="b",$E49="e",$E49="f",$E49="h",$E49="i"),$P49*$F49,IF($E49="c",ROUNDDOWN($P49,0),IF($E49="j",ROUNDDOWN(P49,0),IF($E49="d",MIN($I49,$L49,$O49),IF($E49="g",$P49*1/2,IF($E49="g'",$P49*2/3,IF($E49="g''",$P49*2/3,IF($E49="g''",$P49*1/2,IF($E49="g'''",$P49*1/2,IF($E49="k",$P49,""))))))))))),"")</f>
        <v/>
      </c>
      <c r="R49" s="189"/>
      <c r="S49" s="179" t="str">
        <f>IFERROR(ROUNDDOWN($Q49-$R49,-3),"")</f>
        <v/>
      </c>
      <c r="T49" s="157" t="str">
        <f>IF(D49=[3]プルダウン!$C$4,"直接",IF(D49=[3]プルダウン!$C$5,"直接",IF(D49=[3]プルダウン!$C$6,"直接","間接")))</f>
        <v>間接</v>
      </c>
    </row>
    <row r="50" spans="1:20">
      <c r="B50" s="198"/>
      <c r="C50" s="200"/>
      <c r="D50" s="196"/>
      <c r="E50" s="185" t="str">
        <f>IFERROR(VLOOKUP($B50&amp;$D50,'[3]数式用 (2)'!$F$3:$H$117,3,FALSE),"")</f>
        <v/>
      </c>
      <c r="F50" s="184" t="str">
        <f>IFERROR(INDEX('[3]事業リスト（ＢＤ）'!$K$4:$Q$40,MATCH(B50,'[3]事業リスト（ＢＤ）'!$F$4:$F$40,0),MATCH(D50,'[3]事業リスト（ＢＤ）'!$K$3:$Q$3,0)),"")</f>
        <v/>
      </c>
      <c r="G50" s="199"/>
      <c r="H50" s="199"/>
      <c r="I50" s="195">
        <f>G50-H50</f>
        <v>0</v>
      </c>
      <c r="J50" s="199"/>
      <c r="K50" s="199"/>
      <c r="L50" s="199"/>
      <c r="M50" s="192"/>
      <c r="N50" s="191">
        <f>IFERROR(IF(M50="-","-",L50-M50),"")</f>
        <v>0</v>
      </c>
      <c r="O50" s="190"/>
      <c r="P50" s="180" t="str">
        <f>IFERROR(IF(OR(E50="a",E50="b"),MIN(I50,L50),IF(E50="c",MIN(MIN(I50,L50)*F50,O50),IF(E50="d",MIN(L50,I50,O50),IF(E50="k",MIN(L50*F50,O50),IF(OR(E50="e",E50="f"),MIN(I50,L50,O50),IF(E50="g",MIN(MIN(I50,L50)*2/3,O50),IF(E50="g'",MIN(MIN(I50,L50)*2/3,O50),IF(E50="g''",MIN(MIN(I50,L50)*3/4,O50),IF(E50="g'''",MIN(MIN(I50,L50)*1/2,O50),IF(E50="j",MIN(MIN(I50,N50)*F50,O50),IF(E50="h",MIN(I50,N50),IF(E50="i",MIN(I50,N50,O50),"")))))))))))),"")</f>
        <v/>
      </c>
      <c r="Q50" s="179" t="str">
        <f>IFERROR(IF($E50="a",$P50,IF(OR($E50="b",$E50="e",$E50="f",$E50="h",$E50="i"),$P50*$F50,IF($E50="c",ROUNDDOWN($P50,0),IF($E50="j",ROUNDDOWN(P50,0),IF($E50="d",MIN($I50,$L50,$O50),IF($E50="g",$P50*1/2,IF($E50="g'",$P50*2/3,IF($E50="g''",$P50*2/3,IF($E50="g''",$P50*1/2,IF($E50="g'''",$P50*1/2,IF($E50="k",$P50,""))))))))))),"")</f>
        <v/>
      </c>
      <c r="R50" s="189"/>
      <c r="S50" s="179" t="str">
        <f>IFERROR(ROUNDDOWN($Q50-$R50,-3),"")</f>
        <v/>
      </c>
      <c r="T50" s="157" t="str">
        <f>IF(D50=[3]プルダウン!$C$4,"直接",IF(D50=[3]プルダウン!$C$5,"直接",IF(D50=[3]プルダウン!$C$6,"直接","間接")))</f>
        <v>間接</v>
      </c>
    </row>
    <row r="51" spans="1:20">
      <c r="B51" s="198"/>
      <c r="C51" s="200"/>
      <c r="D51" s="196"/>
      <c r="E51" s="185" t="str">
        <f>IFERROR(VLOOKUP($B51&amp;$D51,'[3]数式用 (2)'!$F$3:$H$117,3,FALSE),"")</f>
        <v/>
      </c>
      <c r="F51" s="184" t="str">
        <f>IFERROR(INDEX('[3]事業リスト（ＢＤ）'!$K$4:$Q$40,MATCH(B51,'[3]事業リスト（ＢＤ）'!$F$4:$F$40,0),MATCH(D51,'[3]事業リスト（ＢＤ）'!$K$3:$Q$3,0)),"")</f>
        <v/>
      </c>
      <c r="G51" s="199"/>
      <c r="H51" s="199"/>
      <c r="I51" s="195">
        <f>G51-H51</f>
        <v>0</v>
      </c>
      <c r="J51" s="199"/>
      <c r="K51" s="199"/>
      <c r="L51" s="199"/>
      <c r="M51" s="192"/>
      <c r="N51" s="191">
        <f>IFERROR(IF(M51="-","-",L51-M51),"")</f>
        <v>0</v>
      </c>
      <c r="O51" s="190"/>
      <c r="P51" s="180" t="str">
        <f>IFERROR(IF(OR(E51="a",E51="b"),MIN(I51,L51),IF(E51="c",MIN(MIN(I51,L51)*F51,O51),IF(E51="d",MIN(L51,I51,O51),IF(E51="k",MIN(L51*F51,O51),IF(OR(E51="e",E51="f"),MIN(I51,L51,O51),IF(E51="g",MIN(MIN(I51,L51)*2/3,O51),IF(E51="g'",MIN(MIN(I51,L51)*2/3,O51),IF(E51="g''",MIN(MIN(I51,L51)*3/4,O51),IF(E51="g'''",MIN(MIN(I51,L51)*1/2,O51),IF(E51="j",MIN(MIN(I51,N51)*F51,O51),IF(E51="h",MIN(I51,N51),IF(E51="i",MIN(I51,N51,O51),"")))))))))))),"")</f>
        <v/>
      </c>
      <c r="Q51" s="179" t="str">
        <f>IFERROR(IF($E51="a",$P51,IF(OR($E51="b",$E51="e",$E51="f",$E51="h",$E51="i"),$P51*$F51,IF($E51="c",ROUNDDOWN($P51,0),IF($E51="j",ROUNDDOWN(P51,0),IF($E51="d",MIN($I51,$L51,$O51),IF($E51="g",$P51*1/2,IF($E51="g'",$P51*2/3,IF($E51="g''",$P51*2/3,IF($E51="g''",$P51*1/2,IF($E51="g'''",$P51*1/2,IF($E51="k",$P51,""))))))))))),"")</f>
        <v/>
      </c>
      <c r="R51" s="189"/>
      <c r="S51" s="179" t="str">
        <f>IFERROR(ROUNDDOWN($Q51-$R51,-3),"")</f>
        <v/>
      </c>
      <c r="T51" s="157" t="str">
        <f>IF(D51=[3]プルダウン!$C$4,"直接",IF(D51=[3]プルダウン!$C$5,"直接",IF(D51=[3]プルダウン!$C$6,"直接","間接")))</f>
        <v>間接</v>
      </c>
    </row>
    <row r="52" spans="1:20">
      <c r="B52" s="198"/>
      <c r="C52" s="197"/>
      <c r="D52" s="196"/>
      <c r="E52" s="185" t="str">
        <f>IFERROR(VLOOKUP($B52&amp;$D52,'[3]数式用 (2)'!$F$3:$H$117,3,FALSE),"")</f>
        <v/>
      </c>
      <c r="F52" s="184" t="str">
        <f>IFERROR(INDEX('[3]事業リスト（ＢＤ）'!$K$4:$Q$40,MATCH(B52,'[3]事業リスト（ＢＤ）'!$F$4:$F$40,0),MATCH(D52,'[3]事業リスト（ＢＤ）'!$K$3:$Q$3,0)),"")</f>
        <v/>
      </c>
      <c r="G52" s="193"/>
      <c r="H52" s="193"/>
      <c r="I52" s="195">
        <f>G52-H52</f>
        <v>0</v>
      </c>
      <c r="J52" s="194"/>
      <c r="K52" s="193"/>
      <c r="L52" s="193"/>
      <c r="M52" s="192"/>
      <c r="N52" s="191">
        <f>IFERROR(IF(M52="-","-",L52-M52),"")</f>
        <v>0</v>
      </c>
      <c r="O52" s="190" t="str">
        <f>IFERROR(HLOOKUP(D52,#REF!,2,FALSE),"")</f>
        <v/>
      </c>
      <c r="P52" s="180" t="str">
        <f>IFERROR(IF(OR(E52="a",E52="b"),MIN(I52,L52),IF(E52="c",MIN(MIN(I52,L52)*F52,O52),IF(E52="d",MIN(L52,I52,O52),IF(E52="k",MIN(L52*F52,O52),IF(OR(E52="e",E52="f"),MIN(I52,L52,O52),IF(E52="g",MIN(MIN(I52,L52)*2/3,O52),IF(E52="g'",MIN(MIN(I52,L52)*2/3,O52),IF(E52="g''",MIN(MIN(I52,L52)*3/4,O52),IF(E52="g'''",MIN(MIN(I52,L52)*1/2,O52),IF(E52="j",MIN(MIN(I52,N52)*F52,O52),IF(E52="h",MIN(I52,N52),IF(E52="i",MIN(I52,N52,O52),"")))))))))))),"")</f>
        <v/>
      </c>
      <c r="Q52" s="179" t="str">
        <f>IFERROR(IF($E52="a",$P52,IF(OR($E52="b",$E52="e",$E52="f",$E52="h",$E52="i"),$P52*$F52,IF($E52="c",ROUNDDOWN($P52,0),IF($E52="j",ROUNDDOWN(P52,0),IF($E52="d",MIN($I52,$L52,$O52),IF($E52="g",$P52*1/2,IF($E52="g'",$P52*2/3,IF($E52="g''",$P52*2/3,IF($E52="g''",$P52*1/2,IF($E52="g'''",$P52*1/2,IF($E52="k",$P52,""))))))))))),"")</f>
        <v/>
      </c>
      <c r="R52" s="189"/>
      <c r="S52" s="179" t="str">
        <f>IFERROR(ROUNDDOWN($Q52-$R52,-3),"")</f>
        <v/>
      </c>
      <c r="T52" s="157" t="str">
        <f>IF(D52=[3]プルダウン!$C$4,"直接",IF(D52=[3]プルダウン!$C$5,"直接",IF(D52=[3]プルダウン!$C$6,"直接","間接")))</f>
        <v>間接</v>
      </c>
    </row>
    <row r="53" spans="1:20" ht="13.5" thickBot="1">
      <c r="B53" s="188"/>
      <c r="C53" s="187"/>
      <c r="D53" s="186"/>
      <c r="E53" s="185"/>
      <c r="F53" s="184"/>
      <c r="G53" s="182"/>
      <c r="H53" s="182"/>
      <c r="I53" s="182"/>
      <c r="J53" s="182"/>
      <c r="K53" s="182"/>
      <c r="L53" s="182"/>
      <c r="M53" s="183"/>
      <c r="N53" s="182"/>
      <c r="O53" s="182"/>
      <c r="P53" s="182" t="str">
        <f>IFERROR(IF(OR(E53="a",E53="b"),MIN(I53,L53),IF(E53="c",MIN(MIN(I53,L53)*F53,O53),IF(E53="d",MIN(L53,I53,O53),IF(E53="k",MIN(L53*F53,O53),IF(OR(E53="e",E53="f"),MIN(I53,L53,O53),IF(E53="g",MIN(MIN(I53,L53)*2/3,O53),IF(E53="g'",MIN(MIN(I53,L53)*2/3,O53),IF(E53="g''",MIN(MIN(I53,L53)*3/4,O53),IF(E53="g'''",MIN(MIN(I53,L53)*1/2,O53),IF(E53="j",MIN(MIN(I53,N53)*F53,O53),IF(E53="h",MIN(I53,N53),IF(E53="i",MIN(I53,N53,O53),"")))))))))))),"")</f>
        <v/>
      </c>
      <c r="Q53" s="181" t="str">
        <f>IFERROR(IF($E53="a",$P53,IF(OR($E53="b",$E53="e",$E53="f",$E53="h",$E53="i"),$P53*$F53,IF($E53="c",ROUNDDOWN($P53,0),IF($E53="j",ROUNDDOWN(P53,0),IF($E53="d",MIN($I53,$L53,$O53),IF($E53="g",$P53*1/2,IF($E53="g'",$P53*2/3,IF($E53="g''",$P53*2/3,IF($E53="g''",$P53*1/2,IF($E53="g'''",$P53*1/2,IF($E53="k",$P53,""))))))))))),"")</f>
        <v/>
      </c>
      <c r="R53" s="180"/>
      <c r="S53" s="179"/>
      <c r="T53" s="157" t="str">
        <f>IF(D53=[3]プルダウン!$C$4,"直接",IF(D53=[3]プルダウン!$C$5,"直接",IF(D53=[3]プルダウン!$C$6,"直接","間接")))</f>
        <v>間接</v>
      </c>
    </row>
    <row r="54" spans="1:20" ht="13.5" thickTop="1">
      <c r="B54" s="178" t="s">
        <v>94</v>
      </c>
      <c r="C54" s="177">
        <f>SUBTOTAL(3,C7:C52)</f>
        <v>0</v>
      </c>
      <c r="D54" s="176"/>
      <c r="E54" s="176"/>
      <c r="F54" s="175"/>
      <c r="G54" s="174">
        <f>SUBTOTAL(9,G7:G52)</f>
        <v>0</v>
      </c>
      <c r="H54" s="174">
        <f>SUBTOTAL(9,H7:H52)</f>
        <v>0</v>
      </c>
      <c r="I54" s="174">
        <f>SUBTOTAL(9,I7:I52)</f>
        <v>0</v>
      </c>
      <c r="J54" s="174">
        <f>SUBTOTAL(9,J7:J52)</f>
        <v>0</v>
      </c>
      <c r="K54" s="174">
        <f>SUBTOTAL(9,K7:K52)</f>
        <v>0</v>
      </c>
      <c r="L54" s="174">
        <f>SUBTOTAL(9,L7:L52)</f>
        <v>0</v>
      </c>
      <c r="M54" s="174">
        <f>SUBTOTAL(9,M7:M52)</f>
        <v>0</v>
      </c>
      <c r="N54" s="174">
        <f>SUBTOTAL(9,N7:N52)</f>
        <v>0</v>
      </c>
      <c r="O54" s="174">
        <f>SUBTOTAL(9,O7:O52)</f>
        <v>0</v>
      </c>
      <c r="P54" s="174">
        <f>SUBTOTAL(9,P7:P52)</f>
        <v>0</v>
      </c>
      <c r="Q54" s="174">
        <f>SUBTOTAL(9,Q7:Q52)</f>
        <v>0</v>
      </c>
      <c r="R54" s="174">
        <f>SUBTOTAL(9,R7:R52)</f>
        <v>0</v>
      </c>
      <c r="S54" s="174">
        <f>SUBTOTAL(9,S7:S52)</f>
        <v>0</v>
      </c>
    </row>
    <row r="57" spans="1:20">
      <c r="A57" s="173"/>
      <c r="B57" s="173"/>
      <c r="C57" s="173"/>
      <c r="G57" s="16"/>
      <c r="P57" s="168"/>
      <c r="R57" s="168"/>
      <c r="S57" s="168"/>
    </row>
    <row r="58" spans="1:20">
      <c r="A58" s="166"/>
      <c r="B58" s="169"/>
      <c r="C58" s="169"/>
      <c r="G58" s="163"/>
      <c r="P58" s="164"/>
      <c r="R58" s="164"/>
      <c r="S58" s="163"/>
    </row>
    <row r="59" spans="1:20">
      <c r="A59" s="166"/>
      <c r="B59" s="167"/>
      <c r="C59" s="167"/>
      <c r="G59" s="163"/>
      <c r="P59" s="163"/>
      <c r="R59" s="163"/>
      <c r="S59" s="163"/>
    </row>
    <row r="60" spans="1:20">
      <c r="A60" s="166"/>
      <c r="B60" s="167"/>
      <c r="C60" s="167"/>
      <c r="G60" s="163"/>
      <c r="P60" s="164"/>
      <c r="R60" s="164"/>
      <c r="S60" s="163"/>
    </row>
    <row r="61" spans="1:20">
      <c r="A61" s="166"/>
      <c r="B61" s="167"/>
      <c r="C61" s="167"/>
      <c r="G61" s="163"/>
      <c r="P61" s="164"/>
      <c r="R61" s="164"/>
      <c r="S61" s="163"/>
    </row>
    <row r="62" spans="1:20">
      <c r="A62" s="166"/>
      <c r="B62" s="167"/>
      <c r="C62" s="170"/>
      <c r="G62" s="163"/>
      <c r="P62" s="164"/>
      <c r="R62" s="164"/>
      <c r="S62" s="163"/>
    </row>
    <row r="63" spans="1:20">
      <c r="A63" s="166"/>
      <c r="B63" s="167"/>
      <c r="C63" s="170"/>
      <c r="G63" s="163"/>
      <c r="P63" s="164"/>
      <c r="R63" s="164"/>
      <c r="S63" s="163"/>
    </row>
    <row r="64" spans="1:20">
      <c r="A64" s="166"/>
      <c r="B64" s="167"/>
      <c r="C64" s="167"/>
      <c r="G64" s="163"/>
      <c r="P64" s="164"/>
      <c r="R64" s="164"/>
      <c r="S64" s="163"/>
    </row>
    <row r="65" spans="1:19">
      <c r="A65" s="166"/>
      <c r="B65" s="167"/>
      <c r="C65" s="167"/>
      <c r="G65" s="163"/>
      <c r="P65" s="164"/>
      <c r="R65" s="164"/>
      <c r="S65" s="163"/>
    </row>
    <row r="66" spans="1:19">
      <c r="A66" s="166"/>
      <c r="B66" s="167"/>
      <c r="C66" s="171"/>
      <c r="G66" s="163"/>
      <c r="P66" s="164"/>
      <c r="R66" s="164"/>
      <c r="S66" s="163"/>
    </row>
    <row r="67" spans="1:19">
      <c r="A67" s="166"/>
      <c r="B67" s="167"/>
      <c r="C67" s="171"/>
      <c r="G67" s="163"/>
      <c r="P67" s="164"/>
      <c r="R67" s="164"/>
      <c r="S67" s="163"/>
    </row>
    <row r="68" spans="1:19">
      <c r="A68" s="166"/>
      <c r="B68" s="1"/>
      <c r="C68" s="16"/>
      <c r="G68" s="163"/>
      <c r="P68" s="163"/>
      <c r="R68" s="163"/>
      <c r="S68" s="163"/>
    </row>
    <row r="69" spans="1:19">
      <c r="A69" s="166"/>
      <c r="B69" s="169"/>
      <c r="C69" s="169"/>
      <c r="G69" s="163"/>
      <c r="P69" s="164"/>
      <c r="R69" s="164"/>
      <c r="S69" s="163"/>
    </row>
    <row r="70" spans="1:19">
      <c r="A70" s="166"/>
      <c r="B70" s="167"/>
      <c r="C70" s="170"/>
      <c r="G70" s="163"/>
      <c r="P70" s="163"/>
      <c r="R70" s="163"/>
      <c r="S70" s="163"/>
    </row>
    <row r="71" spans="1:19">
      <c r="A71" s="166"/>
      <c r="B71" s="167"/>
      <c r="C71" s="170"/>
      <c r="G71" s="163"/>
      <c r="P71" s="164"/>
      <c r="R71" s="164"/>
      <c r="S71" s="163"/>
    </row>
    <row r="72" spans="1:19">
      <c r="A72" s="166"/>
      <c r="B72" s="1"/>
      <c r="C72" s="16"/>
      <c r="G72" s="163"/>
      <c r="P72" s="163"/>
      <c r="R72" s="163"/>
      <c r="S72" s="163"/>
    </row>
    <row r="73" spans="1:19">
      <c r="A73" s="166"/>
      <c r="B73" s="169"/>
      <c r="C73" s="169"/>
      <c r="G73" s="163"/>
      <c r="P73" s="164"/>
      <c r="R73" s="164"/>
      <c r="S73" s="163"/>
    </row>
    <row r="74" spans="1:19">
      <c r="A74" s="166"/>
      <c r="B74" s="172"/>
      <c r="C74" s="172"/>
      <c r="G74" s="163"/>
      <c r="P74" s="164"/>
      <c r="R74" s="164"/>
      <c r="S74" s="163"/>
    </row>
    <row r="75" spans="1:19">
      <c r="A75" s="166"/>
      <c r="B75" s="167"/>
      <c r="C75" s="167"/>
      <c r="G75" s="163"/>
      <c r="P75" s="163"/>
      <c r="R75" s="163"/>
      <c r="S75" s="163"/>
    </row>
    <row r="76" spans="1:19">
      <c r="A76" s="166"/>
      <c r="B76" s="167"/>
      <c r="C76" s="167"/>
      <c r="G76" s="163"/>
      <c r="P76" s="164"/>
      <c r="R76" s="164"/>
      <c r="S76" s="163"/>
    </row>
    <row r="77" spans="1:19">
      <c r="A77" s="166"/>
      <c r="B77" s="167"/>
      <c r="C77" s="167"/>
      <c r="G77" s="163"/>
      <c r="P77" s="164"/>
      <c r="R77" s="164"/>
      <c r="S77" s="163"/>
    </row>
    <row r="78" spans="1:19">
      <c r="A78" s="166"/>
      <c r="B78" s="167"/>
      <c r="C78" s="167"/>
      <c r="G78" s="163"/>
      <c r="P78" s="164"/>
      <c r="R78" s="164"/>
      <c r="S78" s="163"/>
    </row>
    <row r="79" spans="1:19">
      <c r="A79" s="166"/>
      <c r="B79" s="1"/>
      <c r="C79" s="16"/>
      <c r="G79" s="163"/>
      <c r="P79" s="163"/>
      <c r="R79" s="163"/>
      <c r="S79" s="163"/>
    </row>
    <row r="80" spans="1:19">
      <c r="A80" s="166"/>
      <c r="B80" s="169"/>
      <c r="C80" s="169"/>
      <c r="G80" s="163"/>
      <c r="P80" s="163"/>
      <c r="R80" s="163"/>
      <c r="S80" s="163"/>
    </row>
    <row r="81" spans="1:19">
      <c r="A81" s="166"/>
      <c r="B81" s="167"/>
      <c r="C81" s="167"/>
      <c r="G81" s="163"/>
      <c r="P81" s="163"/>
      <c r="R81" s="163"/>
      <c r="S81" s="163"/>
    </row>
    <row r="82" spans="1:19">
      <c r="A82" s="166"/>
      <c r="B82" s="167"/>
      <c r="C82" s="167"/>
      <c r="G82" s="163"/>
      <c r="P82" s="163"/>
      <c r="R82" s="163"/>
      <c r="S82" s="163"/>
    </row>
    <row r="83" spans="1:19">
      <c r="A83" s="166"/>
      <c r="B83" s="167"/>
      <c r="C83" s="16"/>
      <c r="G83" s="163"/>
      <c r="P83" s="163"/>
      <c r="R83" s="163"/>
      <c r="S83" s="163"/>
    </row>
    <row r="84" spans="1:19">
      <c r="A84" s="166"/>
      <c r="B84" s="169"/>
      <c r="C84" s="169"/>
      <c r="G84" s="163"/>
      <c r="P84" s="164"/>
      <c r="R84" s="164"/>
      <c r="S84" s="163"/>
    </row>
    <row r="85" spans="1:19">
      <c r="A85" s="166"/>
      <c r="B85" s="169"/>
      <c r="C85" s="169"/>
      <c r="G85" s="163"/>
      <c r="P85" s="164"/>
      <c r="R85" s="164"/>
      <c r="S85" s="163"/>
    </row>
    <row r="86" spans="1:19">
      <c r="A86" s="166"/>
      <c r="B86" s="167"/>
      <c r="C86" s="167"/>
      <c r="G86" s="163"/>
      <c r="P86" s="163"/>
      <c r="R86" s="163"/>
      <c r="S86" s="163"/>
    </row>
    <row r="87" spans="1:19">
      <c r="A87" s="166"/>
      <c r="B87" s="167"/>
      <c r="C87" s="167"/>
      <c r="G87" s="163"/>
      <c r="P87" s="164"/>
      <c r="R87" s="164"/>
      <c r="S87" s="163"/>
    </row>
    <row r="88" spans="1:19">
      <c r="A88" s="166"/>
      <c r="B88" s="167"/>
      <c r="C88" s="170"/>
      <c r="G88" s="163"/>
      <c r="P88" s="164"/>
      <c r="R88" s="164"/>
      <c r="S88" s="163"/>
    </row>
    <row r="89" spans="1:19">
      <c r="A89" s="166"/>
      <c r="B89" s="167"/>
      <c r="C89" s="170"/>
      <c r="G89" s="163"/>
      <c r="P89" s="164"/>
      <c r="R89" s="164"/>
      <c r="S89" s="163"/>
    </row>
    <row r="90" spans="1:19">
      <c r="A90" s="166"/>
      <c r="B90" s="167"/>
      <c r="C90" s="170"/>
      <c r="G90" s="163"/>
      <c r="P90" s="164"/>
      <c r="R90" s="164"/>
      <c r="S90" s="163"/>
    </row>
    <row r="91" spans="1:19">
      <c r="A91" s="166"/>
      <c r="B91" s="167"/>
      <c r="C91" s="167"/>
      <c r="G91" s="163"/>
      <c r="P91" s="164"/>
      <c r="R91" s="164"/>
      <c r="S91" s="163"/>
    </row>
    <row r="92" spans="1:19">
      <c r="A92" s="166"/>
      <c r="B92" s="28"/>
      <c r="C92" s="28"/>
      <c r="G92" s="163"/>
      <c r="P92" s="164"/>
      <c r="R92" s="164"/>
      <c r="S92" s="163"/>
    </row>
    <row r="93" spans="1:19">
      <c r="A93" s="166"/>
      <c r="B93" s="1"/>
      <c r="C93" s="16"/>
      <c r="G93" s="163"/>
      <c r="P93" s="163"/>
      <c r="R93" s="163"/>
      <c r="S93" s="163"/>
    </row>
    <row r="94" spans="1:19">
      <c r="A94" s="166"/>
      <c r="B94" s="28"/>
      <c r="C94" s="167"/>
      <c r="G94" s="163"/>
      <c r="P94" s="163"/>
      <c r="R94" s="163"/>
      <c r="S94" s="163"/>
    </row>
    <row r="95" spans="1:19">
      <c r="A95" s="166"/>
      <c r="B95" s="28"/>
      <c r="C95" s="167"/>
      <c r="G95" s="163"/>
      <c r="P95" s="163"/>
      <c r="R95" s="163"/>
      <c r="S95" s="163"/>
    </row>
    <row r="96" spans="1:19">
      <c r="A96" s="166"/>
      <c r="B96" s="28"/>
      <c r="C96" s="167"/>
      <c r="G96" s="163"/>
      <c r="P96" s="163"/>
      <c r="R96" s="163"/>
      <c r="S96" s="163"/>
    </row>
    <row r="97" spans="1:19">
      <c r="A97" s="166"/>
      <c r="B97" s="28"/>
      <c r="C97" s="168"/>
      <c r="G97" s="163"/>
      <c r="P97" s="163"/>
      <c r="R97" s="163"/>
      <c r="S97" s="163"/>
    </row>
    <row r="98" spans="1:19">
      <c r="A98" s="166"/>
      <c r="B98" s="165"/>
      <c r="C98" s="165"/>
      <c r="G98" s="164"/>
      <c r="P98" s="164"/>
      <c r="R98" s="164"/>
      <c r="S98" s="163"/>
    </row>
    <row r="99" spans="1:19">
      <c r="A99" s="166"/>
      <c r="B99" s="169"/>
      <c r="C99" s="169"/>
      <c r="G99" s="163"/>
      <c r="P99" s="164"/>
      <c r="R99" s="164"/>
      <c r="S99" s="163"/>
    </row>
    <row r="100" spans="1:19">
      <c r="A100" s="166"/>
      <c r="B100" s="167"/>
      <c r="C100" s="167"/>
      <c r="G100" s="163"/>
      <c r="P100" s="163"/>
      <c r="R100" s="163"/>
      <c r="S100" s="163"/>
    </row>
    <row r="101" spans="1:19">
      <c r="A101" s="166"/>
      <c r="B101" s="167"/>
      <c r="C101" s="167"/>
      <c r="G101" s="163"/>
      <c r="P101" s="164"/>
      <c r="R101" s="164"/>
      <c r="S101" s="163"/>
    </row>
    <row r="102" spans="1:19">
      <c r="A102" s="166"/>
      <c r="B102" s="167"/>
      <c r="C102" s="170"/>
      <c r="G102" s="163"/>
      <c r="P102" s="164"/>
      <c r="R102" s="164"/>
      <c r="S102" s="163"/>
    </row>
    <row r="103" spans="1:19">
      <c r="A103" s="166"/>
      <c r="B103" s="167"/>
      <c r="C103" s="170"/>
      <c r="G103" s="163"/>
      <c r="P103" s="164"/>
      <c r="R103" s="164"/>
      <c r="S103" s="163"/>
    </row>
    <row r="104" spans="1:19">
      <c r="A104" s="166"/>
      <c r="B104" s="16"/>
      <c r="C104" s="167"/>
      <c r="G104" s="164"/>
      <c r="P104" s="164"/>
      <c r="R104" s="164"/>
      <c r="S104" s="163"/>
    </row>
    <row r="105" spans="1:19">
      <c r="A105" s="166"/>
      <c r="B105" s="16"/>
      <c r="C105" s="171"/>
      <c r="G105" s="164"/>
      <c r="P105" s="164"/>
      <c r="R105" s="164"/>
      <c r="S105" s="163"/>
    </row>
    <row r="106" spans="1:19">
      <c r="A106" s="166"/>
      <c r="B106" s="1"/>
      <c r="C106" s="16"/>
      <c r="G106" s="163"/>
      <c r="P106" s="163"/>
      <c r="R106" s="163"/>
      <c r="S106" s="163"/>
    </row>
    <row r="107" spans="1:19">
      <c r="A107" s="166"/>
      <c r="B107" s="169"/>
      <c r="C107" s="169"/>
      <c r="G107" s="163"/>
      <c r="P107" s="164"/>
      <c r="R107" s="164"/>
      <c r="S107" s="163"/>
    </row>
    <row r="108" spans="1:19">
      <c r="A108" s="166"/>
      <c r="B108" s="167"/>
      <c r="C108" s="170"/>
      <c r="G108" s="163"/>
      <c r="P108" s="164"/>
      <c r="R108" s="164"/>
      <c r="S108" s="163"/>
    </row>
    <row r="109" spans="1:19">
      <c r="A109" s="166"/>
      <c r="B109" s="1"/>
      <c r="C109" s="16"/>
      <c r="G109" s="163"/>
      <c r="P109" s="163"/>
      <c r="R109" s="163"/>
      <c r="S109" s="163"/>
    </row>
    <row r="110" spans="1:19">
      <c r="A110" s="166"/>
      <c r="B110" s="169"/>
      <c r="C110" s="169"/>
      <c r="G110" s="163"/>
      <c r="P110" s="164"/>
      <c r="R110" s="164"/>
      <c r="S110" s="163"/>
    </row>
    <row r="111" spans="1:19">
      <c r="A111" s="166"/>
      <c r="B111" s="169"/>
      <c r="C111" s="169"/>
      <c r="G111" s="163"/>
      <c r="P111" s="164"/>
      <c r="R111" s="164"/>
      <c r="S111" s="163"/>
    </row>
    <row r="112" spans="1:19">
      <c r="A112" s="166"/>
      <c r="B112" s="167"/>
      <c r="C112" s="167"/>
      <c r="G112" s="163"/>
      <c r="P112" s="164"/>
      <c r="R112" s="164"/>
      <c r="S112" s="163"/>
    </row>
    <row r="113" spans="1:19">
      <c r="A113" s="166"/>
      <c r="B113" s="167"/>
      <c r="C113" s="167"/>
      <c r="G113" s="163"/>
      <c r="P113" s="164"/>
      <c r="R113" s="164"/>
      <c r="S113" s="163"/>
    </row>
    <row r="114" spans="1:19">
      <c r="A114" s="166"/>
      <c r="B114" s="167"/>
      <c r="C114" s="167"/>
      <c r="G114" s="163"/>
      <c r="P114" s="164"/>
      <c r="R114" s="164"/>
      <c r="S114" s="163"/>
    </row>
    <row r="115" spans="1:19">
      <c r="A115" s="166"/>
      <c r="B115" s="1"/>
      <c r="C115" s="16"/>
      <c r="G115" s="163"/>
      <c r="P115" s="163"/>
      <c r="R115" s="163"/>
      <c r="S115" s="163"/>
    </row>
    <row r="116" spans="1:19">
      <c r="A116" s="166"/>
      <c r="B116" s="169"/>
      <c r="C116" s="169"/>
      <c r="G116" s="163"/>
      <c r="P116" s="163"/>
      <c r="R116" s="163"/>
      <c r="S116" s="163"/>
    </row>
    <row r="117" spans="1:19">
      <c r="A117" s="166"/>
      <c r="B117" s="167"/>
      <c r="C117" s="167"/>
      <c r="G117" s="163"/>
      <c r="P117" s="164"/>
      <c r="R117" s="164"/>
      <c r="S117" s="163"/>
    </row>
    <row r="118" spans="1:19">
      <c r="A118" s="166"/>
      <c r="B118" s="167"/>
      <c r="C118" s="167"/>
      <c r="G118" s="163"/>
      <c r="P118" s="163"/>
      <c r="R118" s="163"/>
      <c r="S118" s="163"/>
    </row>
    <row r="119" spans="1:19">
      <c r="A119" s="166"/>
      <c r="B119" s="167"/>
      <c r="C119" s="168"/>
      <c r="G119" s="163"/>
      <c r="P119" s="163"/>
      <c r="R119" s="163"/>
      <c r="S119" s="163"/>
    </row>
    <row r="120" spans="1:19">
      <c r="A120" s="166"/>
      <c r="B120" s="28"/>
      <c r="C120" s="167"/>
      <c r="G120" s="163"/>
      <c r="P120" s="164"/>
      <c r="R120" s="164"/>
      <c r="S120" s="163"/>
    </row>
    <row r="121" spans="1:19">
      <c r="A121" s="166"/>
      <c r="B121" s="165"/>
      <c r="C121" s="165"/>
      <c r="G121" s="164"/>
      <c r="P121" s="164"/>
      <c r="R121" s="164"/>
      <c r="S121" s="163"/>
    </row>
    <row r="122" spans="1:19">
      <c r="A122" s="165"/>
      <c r="B122" s="165"/>
      <c r="C122" s="165"/>
      <c r="G122" s="164"/>
      <c r="P122" s="164"/>
      <c r="R122" s="164"/>
      <c r="S122" s="163"/>
    </row>
  </sheetData>
  <sheetProtection formatCells="0" formatColumns="0" formatRows="0" insertColumns="0" insertRows="0" deleteColumns="0" deleteRows="0" sort="0" autoFilter="0"/>
  <autoFilter ref="B6:S52" xr:uid="{00000000-0009-0000-0000-000006000000}"/>
  <mergeCells count="21">
    <mergeCell ref="R1:R4"/>
    <mergeCell ref="G1:G4"/>
    <mergeCell ref="P1:P4"/>
    <mergeCell ref="Q1:Q4"/>
    <mergeCell ref="S1:S4"/>
    <mergeCell ref="H1:H4"/>
    <mergeCell ref="I1:I4"/>
    <mergeCell ref="J1:J4"/>
    <mergeCell ref="K1:K4"/>
    <mergeCell ref="L1:L4"/>
    <mergeCell ref="M1:M4"/>
    <mergeCell ref="A58:A98"/>
    <mergeCell ref="B74:C74"/>
    <mergeCell ref="A99:A121"/>
    <mergeCell ref="N1:N4"/>
    <mergeCell ref="O1:O4"/>
    <mergeCell ref="B1:B4"/>
    <mergeCell ref="C1:C4"/>
    <mergeCell ref="D1:D4"/>
    <mergeCell ref="E1:E4"/>
    <mergeCell ref="F1:F4"/>
  </mergeCells>
  <phoneticPr fontId="6"/>
  <dataValidations count="1">
    <dataValidation imeMode="off" allowBlank="1" showInputMessage="1" showErrorMessage="1" sqref="E5:F5 D123:E1048576 R57:S122 J57:P122 C57:C122 E6:E56 D1:D6 E1 D53:D56 G123:S1048576 G1:S56" xr:uid="{4AB34D7E-0E10-45B1-8AE5-5C1E8CAB4838}"/>
  </dataValidations>
  <printOptions horizontalCentered="1"/>
  <pageMargins left="0.39370078740157483" right="0.39370078740157483" top="0.78740157480314965" bottom="0.39370078740157483" header="0.51181102362204722" footer="0.11811023622047245"/>
  <pageSetup paperSize="9" scale="61" fitToHeight="0" orientation="landscape" blackAndWhite="1" r:id="rId1"/>
  <headerFooter alignWithMargins="0">
    <oddFooter>&amp;C&amp;P/&amp;N</oddFooter>
  </headerFooter>
  <drawing r:id="rId2"/>
  <legacyDrawing r:id="rId3"/>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様式１</vt:lpstr>
      <vt:lpstr>様式２</vt:lpstr>
      <vt:lpstr>様式３</vt:lpstr>
      <vt:lpstr>様式４</vt:lpstr>
      <vt:lpstr>様式１!Print_Area</vt:lpstr>
      <vt:lpstr>様式２!Print_Area</vt:lpstr>
      <vt:lpstr>様式３!Print_Area</vt:lpstr>
      <vt:lpstr>様式４!Print_Area</vt:lpstr>
      <vt:lpstr>様式４!Print_Titles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岡嶋 大樹(okajima-hiroki.vb3)</dc:creator>
  <cp:lastModifiedBy>宮川　理恵</cp:lastModifiedBy>
  <cp:lastPrinted>2026-03-17T11:14:03Z</cp:lastPrinted>
  <dcterms:created xsi:type="dcterms:W3CDTF">2022-06-22T01:31:45Z</dcterms:created>
  <dcterms:modified xsi:type="dcterms:W3CDTF">2026-04-26T07:23:03Z</dcterms:modified>
</cp:coreProperties>
</file>